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a69c6c2cc32370/Benjamin Dilly Hshl SVN  Ornder/Projektarbeit/Tabellen/Auswertungen/ROOM2.2/"/>
    </mc:Choice>
  </mc:AlternateContent>
  <xr:revisionPtr revIDLastSave="241" documentId="8_{15AA3E78-79DE-4F94-A5E4-1C03B388FF58}" xr6:coauthVersionLast="47" xr6:coauthVersionMax="47" xr10:uidLastSave="{D778300B-0667-40BB-996D-C125440C445F}"/>
  <bookViews>
    <workbookView xWindow="-120" yWindow="-120" windowWidth="29040" windowHeight="15840" activeTab="1" xr2:uid="{00000000-000D-0000-FFFF-FFFF00000000}"/>
  </bookViews>
  <sheets>
    <sheet name="Tabelle1" sheetId="1" r:id="rId1"/>
    <sheet name="Verbesserte Frot" sheetId="2" r:id="rId2"/>
    <sheet name="Verbesserte Tastrate" sheetId="3" r:id="rId3"/>
  </sheets>
  <definedNames>
    <definedName name="_Hlk139649669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6" i="3" l="1"/>
  <c r="T50" i="3"/>
  <c r="T34" i="3"/>
  <c r="T18" i="3"/>
  <c r="T18" i="2"/>
  <c r="T34" i="2"/>
  <c r="T50" i="2"/>
  <c r="T66" i="2"/>
  <c r="R64" i="3" l="1"/>
  <c r="T64" i="3" s="1"/>
  <c r="R63" i="3"/>
  <c r="T63" i="3" s="1"/>
  <c r="R62" i="3"/>
  <c r="T62" i="3" s="1"/>
  <c r="R60" i="3"/>
  <c r="T60" i="3" s="1"/>
  <c r="R59" i="3"/>
  <c r="T59" i="3" s="1"/>
  <c r="R58" i="3"/>
  <c r="T58" i="3" s="1"/>
  <c r="R56" i="3"/>
  <c r="T56" i="3" s="1"/>
  <c r="R55" i="3"/>
  <c r="T55" i="3" s="1"/>
  <c r="R54" i="3"/>
  <c r="T54" i="3" s="1"/>
  <c r="R48" i="3"/>
  <c r="T48" i="3" s="1"/>
  <c r="R47" i="3"/>
  <c r="T47" i="3" s="1"/>
  <c r="R46" i="3"/>
  <c r="T46" i="3" s="1"/>
  <c r="R44" i="3"/>
  <c r="T44" i="3" s="1"/>
  <c r="R43" i="3"/>
  <c r="T43" i="3" s="1"/>
  <c r="R42" i="3"/>
  <c r="T42" i="3" s="1"/>
  <c r="R40" i="3"/>
  <c r="T40" i="3" s="1"/>
  <c r="R39" i="3"/>
  <c r="T39" i="3" s="1"/>
  <c r="R38" i="3"/>
  <c r="T38" i="3" s="1"/>
  <c r="R32" i="3"/>
  <c r="T32" i="3" s="1"/>
  <c r="R31" i="3"/>
  <c r="T31" i="3" s="1"/>
  <c r="R30" i="3"/>
  <c r="T30" i="3" s="1"/>
  <c r="R28" i="3"/>
  <c r="T28" i="3" s="1"/>
  <c r="R27" i="3"/>
  <c r="T27" i="3" s="1"/>
  <c r="R26" i="3"/>
  <c r="T26" i="3" s="1"/>
  <c r="R24" i="3"/>
  <c r="T24" i="3" s="1"/>
  <c r="R23" i="3"/>
  <c r="T23" i="3" s="1"/>
  <c r="R22" i="3"/>
  <c r="T22" i="3" s="1"/>
  <c r="R16" i="3"/>
  <c r="R15" i="3"/>
  <c r="T15" i="3" s="1"/>
  <c r="R14" i="3"/>
  <c r="R12" i="3"/>
  <c r="T12" i="3" s="1"/>
  <c r="R11" i="3"/>
  <c r="R10" i="3"/>
  <c r="R8" i="3"/>
  <c r="R7" i="3"/>
  <c r="T7" i="3" s="1"/>
  <c r="R6" i="3"/>
  <c r="T6" i="3" s="1"/>
  <c r="S6" i="3" l="1"/>
  <c r="S16" i="3"/>
  <c r="S48" i="3"/>
  <c r="S64" i="3"/>
  <c r="S47" i="3"/>
  <c r="S30" i="3"/>
  <c r="S10" i="3"/>
  <c r="S11" i="3"/>
  <c r="S12" i="3"/>
  <c r="S60" i="3"/>
  <c r="S24" i="3"/>
  <c r="S62" i="3"/>
  <c r="S14" i="3"/>
  <c r="S46" i="3"/>
  <c r="T14" i="3"/>
  <c r="S15" i="3"/>
  <c r="T16" i="3"/>
  <c r="S32" i="3"/>
  <c r="S43" i="3"/>
  <c r="S59" i="3"/>
  <c r="T11" i="3"/>
  <c r="S27" i="3"/>
  <c r="S58" i="3"/>
  <c r="T10" i="3"/>
  <c r="S7" i="3"/>
  <c r="S56" i="3"/>
  <c r="S39" i="3"/>
  <c r="T8" i="3"/>
  <c r="S40" i="3"/>
  <c r="S38" i="3"/>
  <c r="S54" i="3"/>
  <c r="S8" i="3"/>
  <c r="S22" i="3"/>
  <c r="S55" i="3"/>
  <c r="S31" i="3"/>
  <c r="S42" i="3"/>
  <c r="S63" i="3"/>
  <c r="S44" i="3"/>
  <c r="S28" i="3"/>
  <c r="S23" i="3"/>
  <c r="S26" i="3"/>
  <c r="R64" i="2"/>
  <c r="R63" i="2"/>
  <c r="R62" i="2"/>
  <c r="R60" i="2"/>
  <c r="R59" i="2"/>
  <c r="R58" i="2"/>
  <c r="R56" i="2"/>
  <c r="R55" i="2"/>
  <c r="R54" i="2"/>
  <c r="R48" i="2"/>
  <c r="R47" i="2"/>
  <c r="R46" i="2"/>
  <c r="R44" i="2"/>
  <c r="R43" i="2"/>
  <c r="R42" i="2"/>
  <c r="T42" i="2" s="1"/>
  <c r="R40" i="2"/>
  <c r="R39" i="2"/>
  <c r="R38" i="2"/>
  <c r="R32" i="2"/>
  <c r="R31" i="2"/>
  <c r="R30" i="2"/>
  <c r="R28" i="2"/>
  <c r="R27" i="2"/>
  <c r="R26" i="2"/>
  <c r="T26" i="2" s="1"/>
  <c r="R24" i="2"/>
  <c r="R23" i="2"/>
  <c r="R22" i="2"/>
  <c r="R16" i="2"/>
  <c r="R15" i="2"/>
  <c r="R14" i="2"/>
  <c r="R12" i="2"/>
  <c r="R11" i="2"/>
  <c r="R10" i="2"/>
  <c r="R8" i="2"/>
  <c r="R7" i="2"/>
  <c r="R6" i="2"/>
  <c r="T6" i="2" s="1"/>
  <c r="R64" i="1"/>
  <c r="R22" i="1"/>
  <c r="R23" i="1"/>
  <c r="R24" i="1"/>
  <c r="R26" i="1"/>
  <c r="R27" i="1"/>
  <c r="R28" i="1"/>
  <c r="R30" i="1"/>
  <c r="R31" i="1"/>
  <c r="R32" i="1"/>
  <c r="R38" i="1"/>
  <c r="R39" i="1"/>
  <c r="R40" i="1"/>
  <c r="R42" i="1"/>
  <c r="R43" i="1"/>
  <c r="R44" i="1"/>
  <c r="R46" i="1"/>
  <c r="R47" i="1"/>
  <c r="R48" i="1"/>
  <c r="R54" i="1"/>
  <c r="R55" i="1"/>
  <c r="R56" i="1"/>
  <c r="R58" i="1"/>
  <c r="R59" i="1"/>
  <c r="R60" i="1"/>
  <c r="R62" i="1"/>
  <c r="R63" i="1"/>
  <c r="R11" i="1"/>
  <c r="R7" i="1"/>
  <c r="R6" i="1"/>
  <c r="R16" i="1"/>
  <c r="R15" i="1"/>
  <c r="R14" i="1"/>
  <c r="R12" i="1"/>
  <c r="R10" i="1"/>
  <c r="R8" i="1"/>
  <c r="S18" i="3" l="1"/>
  <c r="S50" i="3"/>
  <c r="S66" i="3"/>
  <c r="S34" i="3"/>
  <c r="T63" i="2"/>
  <c r="T62" i="2"/>
  <c r="T64" i="2"/>
  <c r="T59" i="2"/>
  <c r="T58" i="2"/>
  <c r="T60" i="2"/>
  <c r="T56" i="2"/>
  <c r="T55" i="2"/>
  <c r="T54" i="2"/>
  <c r="T46" i="2"/>
  <c r="T47" i="2"/>
  <c r="T48" i="2"/>
  <c r="T43" i="2"/>
  <c r="T44" i="2"/>
  <c r="T40" i="2"/>
  <c r="S6" i="1"/>
  <c r="T38" i="2"/>
  <c r="T39" i="2"/>
  <c r="T30" i="2"/>
  <c r="T31" i="2"/>
  <c r="S30" i="1"/>
  <c r="T32" i="2"/>
  <c r="T27" i="2"/>
  <c r="T28" i="2"/>
  <c r="T23" i="2"/>
  <c r="T24" i="2"/>
  <c r="T22" i="2"/>
  <c r="T14" i="2"/>
  <c r="T16" i="2"/>
  <c r="T15" i="2"/>
  <c r="T12" i="2"/>
  <c r="S43" i="1"/>
  <c r="T11" i="2"/>
  <c r="T10" i="2"/>
  <c r="T7" i="2"/>
  <c r="T8" i="2"/>
  <c r="S32" i="2"/>
  <c r="S48" i="2"/>
  <c r="S30" i="2"/>
  <c r="S15" i="2"/>
  <c r="S11" i="2"/>
  <c r="S28" i="2"/>
  <c r="S24" i="2"/>
  <c r="S55" i="2"/>
  <c r="S62" i="2"/>
  <c r="S46" i="2"/>
  <c r="S14" i="2"/>
  <c r="S63" i="2"/>
  <c r="S64" i="2"/>
  <c r="S10" i="2"/>
  <c r="S12" i="2"/>
  <c r="S58" i="2"/>
  <c r="S60" i="2"/>
  <c r="S43" i="2"/>
  <c r="S44" i="2"/>
  <c r="S23" i="2"/>
  <c r="S7" i="2"/>
  <c r="S6" i="2"/>
  <c r="S39" i="2"/>
  <c r="S40" i="2"/>
  <c r="S56" i="2"/>
  <c r="S8" i="2"/>
  <c r="S54" i="2"/>
  <c r="S59" i="2"/>
  <c r="S16" i="2"/>
  <c r="S27" i="2"/>
  <c r="S38" i="2"/>
  <c r="S31" i="2"/>
  <c r="S22" i="2"/>
  <c r="S42" i="2"/>
  <c r="S26" i="2"/>
  <c r="S47" i="2"/>
  <c r="S59" i="1"/>
  <c r="S38" i="1"/>
  <c r="S24" i="1"/>
  <c r="S28" i="1"/>
  <c r="S55" i="1"/>
  <c r="S10" i="1"/>
  <c r="S32" i="1"/>
  <c r="S22" i="1"/>
  <c r="S63" i="1"/>
  <c r="S31" i="1"/>
  <c r="S64" i="1"/>
  <c r="S14" i="1"/>
  <c r="S7" i="1"/>
  <c r="S40" i="1"/>
  <c r="S8" i="1"/>
  <c r="S54" i="1"/>
  <c r="S56" i="1"/>
  <c r="S39" i="1"/>
  <c r="S23" i="1"/>
  <c r="S15" i="1"/>
  <c r="S16" i="1"/>
  <c r="S47" i="1"/>
  <c r="S46" i="1"/>
  <c r="S62" i="1"/>
  <c r="S26" i="1"/>
  <c r="S48" i="1"/>
  <c r="S42" i="1"/>
  <c r="S11" i="1"/>
  <c r="S27" i="1"/>
  <c r="S44" i="1"/>
  <c r="S12" i="1"/>
  <c r="S58" i="1"/>
  <c r="S60" i="1"/>
  <c r="S66" i="2" l="1"/>
  <c r="S34" i="2"/>
  <c r="S18" i="2"/>
  <c r="S50" i="2"/>
  <c r="T18" i="1"/>
  <c r="S18" i="1"/>
  <c r="S34" i="1"/>
  <c r="T34" i="1"/>
  <c r="T66" i="1"/>
  <c r="S66" i="1"/>
  <c r="T50" i="1"/>
  <c r="S50" i="1"/>
</calcChain>
</file>

<file path=xl/sharedStrings.xml><?xml version="1.0" encoding="utf-8"?>
<sst xmlns="http://schemas.openxmlformats.org/spreadsheetml/2006/main" count="218" uniqueCount="19">
  <si>
    <t>Szenario</t>
  </si>
  <si>
    <t>Gemittelte Distanzen</t>
  </si>
  <si>
    <t>Durchlauf</t>
  </si>
  <si>
    <t>Total gemittelt</t>
  </si>
  <si>
    <t>Bewertung</t>
  </si>
  <si>
    <t>%</t>
  </si>
  <si>
    <r>
      <t>Pose</t>
    </r>
    <r>
      <rPr>
        <b/>
        <sz val="11"/>
        <color rgb="FF000000"/>
        <rFont val="Calibri"/>
        <family val="2"/>
        <scheme val="minor"/>
      </rPr>
      <t xml:space="preserve"> </t>
    </r>
  </si>
  <si>
    <t>Gemittelt</t>
  </si>
  <si>
    <t>Maximal</t>
  </si>
  <si>
    <t>Minimal</t>
  </si>
  <si>
    <r>
      <t>Landmarke</t>
    </r>
    <r>
      <rPr>
        <sz val="11"/>
        <color rgb="FF000000"/>
        <rFont val="Calibri"/>
        <family val="2"/>
        <scheme val="minor"/>
      </rPr>
      <t xml:space="preserve"> </t>
    </r>
  </si>
  <si>
    <t>Zeit:</t>
  </si>
  <si>
    <t xml:space="preserve">Theta </t>
  </si>
  <si>
    <t>Bewertung Total (1-p):</t>
  </si>
  <si>
    <t>Odometrie und Sensor schlecht</t>
  </si>
  <si>
    <t>Verbesserung
%</t>
  </si>
  <si>
    <t xml:space="preserve">Pose </t>
  </si>
  <si>
    <t>Explizite Untersuchung der verbesserten Rotationsgeschwindigkeit bei vergleichbarem schlechten Sensor und Odometrie auf 5Hz</t>
  </si>
  <si>
    <t>Explizite Untersuchung der verbesserten Tastrate bei vergleichbarem schlechtem Sensor 
und Odometrie von 3 auf 0.6 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</si>
</sst>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164" fontId="0" fillId="7" borderId="0" xfId="0" applyNumberFormat="1" applyFill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9" fontId="0" fillId="8" borderId="0" xfId="2" applyFont="1" applyFill="1" applyAlignment="1">
      <alignment horizontal="center" vertical="center"/>
    </xf>
    <xf numFmtId="0" fontId="0" fillId="2" borderId="0" xfId="0" applyFill="1"/>
    <xf numFmtId="0" fontId="0" fillId="9" borderId="0" xfId="0" applyFill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5" borderId="0" xfId="0" applyFill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 vertical="center" wrapText="1"/>
    </xf>
    <xf numFmtId="9" fontId="0" fillId="8" borderId="4" xfId="2" applyFont="1" applyFill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zoomScaleNormal="100" workbookViewId="0">
      <selection activeCell="M72" sqref="M72"/>
    </sheetView>
  </sheetViews>
  <sheetFormatPr baseColWidth="10" defaultRowHeight="15" x14ac:dyDescent="0.25"/>
  <cols>
    <col min="1" max="1" width="8.85546875" customWidth="1"/>
    <col min="2" max="2" width="10.7109375" customWidth="1"/>
    <col min="3" max="17" width="8.7109375" customWidth="1"/>
    <col min="18" max="18" width="10.140625" customWidth="1"/>
    <col min="19" max="19" width="10.7109375" customWidth="1"/>
  </cols>
  <sheetData>
    <row r="1" spans="1:2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0" x14ac:dyDescent="0.2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3</v>
      </c>
      <c r="S3" s="4" t="s">
        <v>4</v>
      </c>
    </row>
    <row r="4" spans="1:20" x14ac:dyDescent="0.25">
      <c r="A4" s="16"/>
      <c r="B4" s="16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6"/>
      <c r="S4" s="4" t="s">
        <v>5</v>
      </c>
    </row>
    <row r="5" spans="1:20" x14ac:dyDescent="0.25">
      <c r="A5" s="25">
        <v>0</v>
      </c>
      <c r="B5" s="17" t="s">
        <v>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0" x14ac:dyDescent="0.25">
      <c r="A6" s="25"/>
      <c r="B6" s="6" t="s">
        <v>7</v>
      </c>
      <c r="C6" s="2">
        <v>0.49379000000000001</v>
      </c>
      <c r="D6" s="3">
        <v>0.35043000000000002</v>
      </c>
      <c r="E6" s="2">
        <v>0.35337000000000002</v>
      </c>
      <c r="F6" s="2">
        <v>0.34961999999999999</v>
      </c>
      <c r="G6" s="2">
        <v>0.35026000000000002</v>
      </c>
      <c r="H6" s="2">
        <v>0.35119</v>
      </c>
      <c r="I6" s="2">
        <v>0.34222999999999998</v>
      </c>
      <c r="J6" s="2">
        <v>0.34936</v>
      </c>
      <c r="K6" s="2">
        <v>0.35043999999999997</v>
      </c>
      <c r="L6" s="2">
        <v>0.35386000000000001</v>
      </c>
      <c r="M6" s="2">
        <v>0.34855999999999998</v>
      </c>
      <c r="N6" s="2"/>
      <c r="O6" s="2"/>
      <c r="P6" s="2"/>
      <c r="Q6" s="2"/>
      <c r="R6" s="8">
        <f>AVERAGE(C6:Q6)</f>
        <v>0.36301</v>
      </c>
      <c r="S6" s="9">
        <f>R6/SUM(R6,R22,R38,R54)</f>
        <v>0.16688531537446602</v>
      </c>
    </row>
    <row r="7" spans="1:20" x14ac:dyDescent="0.25">
      <c r="A7" s="25"/>
      <c r="B7" s="7" t="s">
        <v>8</v>
      </c>
      <c r="C7" s="2">
        <v>1.2703</v>
      </c>
      <c r="D7" s="3">
        <v>0.66279999999999994</v>
      </c>
      <c r="E7" s="2">
        <v>0.61941999999999997</v>
      </c>
      <c r="F7" s="2">
        <v>0.63539999999999996</v>
      </c>
      <c r="G7" s="2">
        <v>0.63109999999999999</v>
      </c>
      <c r="H7" s="2">
        <v>0.65791999999999995</v>
      </c>
      <c r="I7" s="2">
        <v>0.60194000000000003</v>
      </c>
      <c r="J7" s="2">
        <v>0.62924999999999998</v>
      </c>
      <c r="K7" s="2">
        <v>0.67210999999999999</v>
      </c>
      <c r="L7" s="2">
        <v>0.69772000000000001</v>
      </c>
      <c r="M7" s="2">
        <v>0.5736</v>
      </c>
      <c r="N7" s="2"/>
      <c r="O7" s="2"/>
      <c r="P7" s="2"/>
      <c r="Q7" s="2"/>
      <c r="R7" s="8">
        <f>AVERAGE(C7:Q7)</f>
        <v>0.69559636363636368</v>
      </c>
      <c r="S7" s="9">
        <f>R7/SUM(R7,R23,R39,R55)</f>
        <v>0.18171355860112415</v>
      </c>
    </row>
    <row r="8" spans="1:20" x14ac:dyDescent="0.25">
      <c r="A8" s="25"/>
      <c r="B8" s="7" t="s">
        <v>9</v>
      </c>
      <c r="C8" s="2">
        <v>1.0922E-3</v>
      </c>
      <c r="D8" s="2">
        <v>3.3091000000000002E-2</v>
      </c>
      <c r="E8" s="2">
        <v>2.7490000000000001E-2</v>
      </c>
      <c r="F8" s="2">
        <v>3.5102000000000001E-2</v>
      </c>
      <c r="G8" s="2">
        <v>2.9812000000000002E-2</v>
      </c>
      <c r="H8" s="2">
        <v>3.0037999999999999E-2</v>
      </c>
      <c r="I8" s="2">
        <v>3.3536999999999997E-2</v>
      </c>
      <c r="J8" s="2">
        <v>2.7008999999999998E-2</v>
      </c>
      <c r="K8" s="2">
        <v>3.4273999999999999E-2</v>
      </c>
      <c r="L8" s="2">
        <v>2.9760000000000002E-2</v>
      </c>
      <c r="M8" s="2">
        <v>3.0001E-2</v>
      </c>
      <c r="N8" s="2"/>
      <c r="O8" s="2"/>
      <c r="P8" s="2"/>
      <c r="Q8" s="2"/>
      <c r="R8" s="8">
        <f>AVERAGE(C8:Q8)</f>
        <v>2.829147272727273E-2</v>
      </c>
      <c r="S8" s="9">
        <f>R8/SUM(R8,R24,R40,R56)</f>
        <v>0.38852042397570202</v>
      </c>
    </row>
    <row r="9" spans="1:20" x14ac:dyDescent="0.25">
      <c r="A9" s="25"/>
      <c r="B9" s="17" t="s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0" x14ac:dyDescent="0.25">
      <c r="A10" s="25"/>
      <c r="B10" s="6" t="s">
        <v>7</v>
      </c>
      <c r="C10" s="2">
        <v>0.49376999999999999</v>
      </c>
      <c r="D10" s="3">
        <v>0.35041</v>
      </c>
      <c r="E10" s="2">
        <v>0.35335</v>
      </c>
      <c r="F10" s="2">
        <v>0.34960000000000002</v>
      </c>
      <c r="G10" s="2">
        <v>0.35024</v>
      </c>
      <c r="H10" s="2">
        <v>0.35116999999999998</v>
      </c>
      <c r="I10" s="2">
        <v>0.34221000000000001</v>
      </c>
      <c r="J10" s="2">
        <v>0.34933999999999998</v>
      </c>
      <c r="K10" s="2">
        <v>0.35043000000000002</v>
      </c>
      <c r="L10" s="2">
        <v>0.35383999999999999</v>
      </c>
      <c r="M10" s="2">
        <v>0.34854000000000002</v>
      </c>
      <c r="N10" s="2"/>
      <c r="O10" s="2"/>
      <c r="P10" s="2"/>
      <c r="Q10" s="2"/>
      <c r="R10" s="8">
        <f>AVERAGE(C10:Q10)</f>
        <v>0.36299090909090914</v>
      </c>
      <c r="S10" s="9">
        <f>R10/SUM(R10,R26,R42,R58)</f>
        <v>0.16688497813680989</v>
      </c>
      <c r="T10" s="1"/>
    </row>
    <row r="11" spans="1:20" x14ac:dyDescent="0.25">
      <c r="A11" s="25"/>
      <c r="B11" s="7" t="s">
        <v>8</v>
      </c>
      <c r="C11" s="2">
        <v>1.2703</v>
      </c>
      <c r="D11" s="3">
        <v>0.66279999999999994</v>
      </c>
      <c r="E11" s="2">
        <v>0.61941999999999997</v>
      </c>
      <c r="F11" s="2">
        <v>0.63539999999999996</v>
      </c>
      <c r="G11" s="2">
        <v>0.63109999999999999</v>
      </c>
      <c r="H11" s="2">
        <v>0.65791999999999995</v>
      </c>
      <c r="I11" s="2">
        <v>0.60194000000000003</v>
      </c>
      <c r="J11" s="2">
        <v>0.62924999999999998</v>
      </c>
      <c r="K11" s="2">
        <v>0.67210999999999999</v>
      </c>
      <c r="L11" s="2">
        <v>0.69772000000000001</v>
      </c>
      <c r="M11" s="2">
        <v>0.5736</v>
      </c>
      <c r="N11" s="2"/>
      <c r="O11" s="2"/>
      <c r="P11" s="2"/>
      <c r="Q11" s="2"/>
      <c r="R11" s="8">
        <f>AVERAGE(C11:Q11)</f>
        <v>0.69559636363636368</v>
      </c>
      <c r="S11" s="9">
        <f>R11/SUM(R11,R27,R43,R59)</f>
        <v>0.18171355860112415</v>
      </c>
    </row>
    <row r="12" spans="1:20" x14ac:dyDescent="0.25">
      <c r="A12" s="25"/>
      <c r="B12" s="7" t="s">
        <v>9</v>
      </c>
      <c r="C12" s="2">
        <v>1.0922E-3</v>
      </c>
      <c r="D12" s="2">
        <v>2.8171999999999999E-2</v>
      </c>
      <c r="E12" s="2">
        <v>2.7490000000000001E-2</v>
      </c>
      <c r="F12" s="2">
        <v>7.4425999999999997E-3</v>
      </c>
      <c r="G12" s="2">
        <v>2.1590000000000002E-2</v>
      </c>
      <c r="H12" s="2">
        <v>2.8747000000000002E-2</v>
      </c>
      <c r="I12" s="2">
        <v>1.0525E-2</v>
      </c>
      <c r="J12" s="2">
        <v>1.5965E-3</v>
      </c>
      <c r="K12" s="2">
        <v>3.1386999999999998E-2</v>
      </c>
      <c r="L12" s="2">
        <v>2.9760000000000002E-2</v>
      </c>
      <c r="M12" s="2">
        <v>1.2423999999999999E-2</v>
      </c>
      <c r="N12" s="2"/>
      <c r="O12" s="2"/>
      <c r="P12" s="2"/>
      <c r="Q12" s="2"/>
      <c r="R12" s="8">
        <f>AVERAGE(C12:Q12)</f>
        <v>1.8202390909090909E-2</v>
      </c>
      <c r="S12" s="9">
        <f>R12/SUM(R12,R28,R44,R60)</f>
        <v>0.29017313974283926</v>
      </c>
    </row>
    <row r="13" spans="1:20" ht="15" customHeight="1" x14ac:dyDescent="0.25">
      <c r="A13" s="25"/>
      <c r="B13" s="17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20" x14ac:dyDescent="0.25">
      <c r="A14" s="25"/>
      <c r="B14" s="6" t="s">
        <v>7</v>
      </c>
      <c r="C14" s="2">
        <v>0.67559999999999998</v>
      </c>
      <c r="D14" s="3">
        <v>0.72611000000000003</v>
      </c>
      <c r="E14" s="2">
        <v>0.72599999999999998</v>
      </c>
      <c r="F14" s="2">
        <v>0.72614000000000001</v>
      </c>
      <c r="G14" s="2">
        <v>0.72624999999999995</v>
      </c>
      <c r="H14" s="2">
        <v>0.72631000000000001</v>
      </c>
      <c r="I14" s="2">
        <v>0.72631999999999997</v>
      </c>
      <c r="J14" s="2">
        <v>0.72645999999999999</v>
      </c>
      <c r="K14" s="2">
        <v>0.72658</v>
      </c>
      <c r="L14" s="2">
        <v>0.72658999999999996</v>
      </c>
      <c r="M14" s="2">
        <v>0.72663</v>
      </c>
      <c r="N14" s="2"/>
      <c r="O14" s="2"/>
      <c r="P14" s="2"/>
      <c r="Q14" s="2"/>
      <c r="R14" s="8">
        <f>AVERAGE(C14:Q14)</f>
        <v>0.72172636363636367</v>
      </c>
      <c r="S14" s="9">
        <f>R14/SUM(R14,R30,R46,R62)</f>
        <v>0.38135512618023776</v>
      </c>
    </row>
    <row r="15" spans="1:20" x14ac:dyDescent="0.25">
      <c r="A15" s="25"/>
      <c r="B15" s="7" t="s">
        <v>8</v>
      </c>
      <c r="C15" s="2">
        <v>4.5412999999999997</v>
      </c>
      <c r="D15" s="3">
        <v>1.4601999999999999</v>
      </c>
      <c r="E15" s="2">
        <v>1.4555</v>
      </c>
      <c r="F15" s="2">
        <v>1.4539</v>
      </c>
      <c r="G15" s="2">
        <v>1.4528000000000001</v>
      </c>
      <c r="H15" s="2">
        <v>1.4523999999999999</v>
      </c>
      <c r="I15" s="2">
        <v>1.4512</v>
      </c>
      <c r="J15" s="2">
        <v>1.4508000000000001</v>
      </c>
      <c r="K15" s="2">
        <v>1.4505999999999999</v>
      </c>
      <c r="L15" s="2">
        <v>1.4500999999999999</v>
      </c>
      <c r="M15" s="2">
        <v>1.4499</v>
      </c>
      <c r="N15" s="2"/>
      <c r="O15" s="2"/>
      <c r="P15" s="2"/>
      <c r="Q15" s="2"/>
      <c r="R15" s="8">
        <f>AVERAGE(C15:Q15)</f>
        <v>1.7335181818181817</v>
      </c>
      <c r="S15" s="9">
        <f>R15/SUM(R15,R31,R47,R63)</f>
        <v>0.28930271623249082</v>
      </c>
    </row>
    <row r="16" spans="1:20" x14ac:dyDescent="0.25">
      <c r="A16" s="25"/>
      <c r="B16" s="7" t="s">
        <v>9</v>
      </c>
      <c r="C16" s="2">
        <v>7.5135999999999996E-3</v>
      </c>
      <c r="D16" s="2">
        <v>0.20066999999999999</v>
      </c>
      <c r="E16" s="2">
        <v>0.20144000000000001</v>
      </c>
      <c r="F16" s="2">
        <v>0.20213</v>
      </c>
      <c r="G16" s="2">
        <v>0.20232</v>
      </c>
      <c r="H16" s="2">
        <v>0.20255000000000001</v>
      </c>
      <c r="I16" s="2">
        <v>0.20291999999999999</v>
      </c>
      <c r="J16" s="2">
        <v>0.20313999999999999</v>
      </c>
      <c r="K16" s="2">
        <v>0.20327999999999999</v>
      </c>
      <c r="L16" s="2">
        <v>0.20344999999999999</v>
      </c>
      <c r="M16" s="2">
        <v>0.20352000000000001</v>
      </c>
      <c r="N16" s="2"/>
      <c r="O16" s="2"/>
      <c r="P16" s="2"/>
      <c r="Q16" s="2"/>
      <c r="R16" s="8">
        <f>AVERAGE(C16:Q16)</f>
        <v>0.18481214545454544</v>
      </c>
      <c r="S16" s="9">
        <f>R16/SUM(R16,R32,R48,R64)</f>
        <v>0.56893502658927586</v>
      </c>
    </row>
    <row r="17" spans="1:20" x14ac:dyDescent="0.25">
      <c r="A17" s="25"/>
      <c r="B17" s="20" t="s">
        <v>11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1"/>
    </row>
    <row r="18" spans="1:20" x14ac:dyDescent="0.25">
      <c r="A18" s="27"/>
      <c r="B18" s="28" t="s">
        <v>13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>
        <f>1 - AVERAGE(S6,S7,S8,S10:S12,S14:S16)</f>
        <v>0.70939068406288119</v>
      </c>
      <c r="T18" s="1">
        <f>1-SQRT(SUMSQ(S6:S8,S10:S12,S14:S16)) / SQRT(9)</f>
        <v>0.68207192140842343</v>
      </c>
    </row>
    <row r="19" spans="1:20" ht="15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 t="s">
        <v>3</v>
      </c>
      <c r="S19" s="4" t="s">
        <v>4</v>
      </c>
    </row>
    <row r="20" spans="1:20" x14ac:dyDescent="0.25">
      <c r="A20" s="16"/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/>
      <c r="S20" s="4" t="s">
        <v>5</v>
      </c>
    </row>
    <row r="21" spans="1:20" x14ac:dyDescent="0.25">
      <c r="A21" s="25">
        <v>1</v>
      </c>
      <c r="B21" s="17" t="s">
        <v>6</v>
      </c>
      <c r="C21" s="18">
        <v>1.79462601711157</v>
      </c>
      <c r="D21" s="18">
        <v>0.68172744709103295</v>
      </c>
      <c r="E21" s="18">
        <v>0.45275311430527099</v>
      </c>
      <c r="F21" s="18">
        <v>0.21965747255304299</v>
      </c>
      <c r="G21" s="18">
        <v>-4.4374193018523701E-3</v>
      </c>
      <c r="H21" s="18">
        <v>-0.24236072977412501</v>
      </c>
      <c r="I21" s="18">
        <v>-0.47568442778918402</v>
      </c>
      <c r="J21" s="18">
        <v>-0.70953490212183601</v>
      </c>
      <c r="K21" s="18">
        <v>-0.94134270568104095</v>
      </c>
      <c r="L21" s="18">
        <v>-1.17206627255304</v>
      </c>
      <c r="M21" s="18">
        <v>-1.40743817221081</v>
      </c>
      <c r="N21" s="18"/>
      <c r="O21" s="18"/>
      <c r="P21" s="18"/>
      <c r="Q21" s="18"/>
      <c r="R21" s="18"/>
      <c r="S21" s="18"/>
    </row>
    <row r="22" spans="1:20" x14ac:dyDescent="0.25">
      <c r="A22" s="25"/>
      <c r="B22" s="6" t="s">
        <v>7</v>
      </c>
      <c r="C22" s="2">
        <v>0.29505999999999999</v>
      </c>
      <c r="D22" s="3">
        <v>0.6925</v>
      </c>
      <c r="E22" s="2">
        <v>0.72641999999999995</v>
      </c>
      <c r="F22" s="2">
        <v>0.68998000000000004</v>
      </c>
      <c r="G22" s="2">
        <v>0.70709</v>
      </c>
      <c r="H22" s="2">
        <v>0.70689000000000002</v>
      </c>
      <c r="I22" s="2">
        <v>0.71113000000000004</v>
      </c>
      <c r="J22" s="2">
        <v>0.71238999999999997</v>
      </c>
      <c r="K22" s="2">
        <v>0.72491000000000005</v>
      </c>
      <c r="L22" s="2">
        <v>0.72897999999999996</v>
      </c>
      <c r="M22" s="2">
        <v>0.72972000000000004</v>
      </c>
      <c r="N22" s="2"/>
      <c r="O22" s="2"/>
      <c r="P22" s="2"/>
      <c r="Q22" s="2"/>
      <c r="R22" s="8">
        <f t="shared" ref="R22:R24" si="0">AVERAGE(C22:Q22)</f>
        <v>0.67500636363636368</v>
      </c>
      <c r="S22" s="9">
        <f>R22/SUM(R22,R38,R54,R70,R6)</f>
        <v>0.3103183104466159</v>
      </c>
    </row>
    <row r="23" spans="1:20" x14ac:dyDescent="0.25">
      <c r="A23" s="25"/>
      <c r="B23" s="7" t="s">
        <v>8</v>
      </c>
      <c r="C23" s="2">
        <v>1.1668000000000001</v>
      </c>
      <c r="D23" s="3">
        <v>1.1765000000000001</v>
      </c>
      <c r="E23" s="2">
        <v>1.2063999999999999</v>
      </c>
      <c r="F23" s="2">
        <v>1.1617</v>
      </c>
      <c r="G23" s="2">
        <v>1.1396999999999999</v>
      </c>
      <c r="H23" s="2">
        <v>1.1850000000000001</v>
      </c>
      <c r="I23" s="2">
        <v>1.1588000000000001</v>
      </c>
      <c r="J23" s="2">
        <v>1.1687000000000001</v>
      </c>
      <c r="K23" s="2">
        <v>1.1456</v>
      </c>
      <c r="L23" s="2">
        <v>1.1704000000000001</v>
      </c>
      <c r="M23" s="2">
        <v>1.1633</v>
      </c>
      <c r="N23" s="2"/>
      <c r="O23" s="2"/>
      <c r="P23" s="2"/>
      <c r="Q23" s="2"/>
      <c r="R23" s="8">
        <f t="shared" si="0"/>
        <v>1.1675363636363636</v>
      </c>
      <c r="S23" s="9">
        <f>R23/SUM(R23,R39,R55,R71,R7)</f>
        <v>0.30500042628671498</v>
      </c>
    </row>
    <row r="24" spans="1:20" x14ac:dyDescent="0.25">
      <c r="A24" s="25"/>
      <c r="B24" s="7" t="s">
        <v>9</v>
      </c>
      <c r="C24" s="2">
        <v>2.5132000000000002E-3</v>
      </c>
      <c r="D24" s="2">
        <v>1.8162000000000001E-2</v>
      </c>
      <c r="E24" s="2">
        <v>3.7101E-3</v>
      </c>
      <c r="F24" s="2">
        <v>9.6612999999999994E-3</v>
      </c>
      <c r="G24" s="2">
        <v>3.1678999999999999E-2</v>
      </c>
      <c r="H24" s="2">
        <v>2.9191000000000002E-2</v>
      </c>
      <c r="I24" s="2">
        <v>5.5732999999999998E-4</v>
      </c>
      <c r="J24" s="2">
        <v>1.9654999999999999E-2</v>
      </c>
      <c r="K24" s="2">
        <v>9.8098999999999999E-3</v>
      </c>
      <c r="L24" s="2">
        <v>2.6103000000000001E-2</v>
      </c>
      <c r="M24" s="2">
        <v>7.5494999999999998E-3</v>
      </c>
      <c r="N24" s="2"/>
      <c r="O24" s="2"/>
      <c r="P24" s="2"/>
      <c r="Q24" s="2"/>
      <c r="R24" s="8">
        <f t="shared" si="0"/>
        <v>1.4417393636363634E-2</v>
      </c>
      <c r="S24" s="9">
        <f>R24/SUM(R24,R40,R56,R72,R8)</f>
        <v>0.19799082013941385</v>
      </c>
    </row>
    <row r="25" spans="1:20" x14ac:dyDescent="0.25">
      <c r="A25" s="25"/>
      <c r="B25" s="17" t="s">
        <v>12</v>
      </c>
      <c r="C25" s="18">
        <v>1.98854451950719</v>
      </c>
      <c r="D25" s="18">
        <v>0.64464054168377805</v>
      </c>
      <c r="E25" s="18">
        <v>0.23997655030800899</v>
      </c>
      <c r="F25" s="18">
        <v>-0.16278455728952701</v>
      </c>
      <c r="G25" s="18">
        <v>-0.57089035400410204</v>
      </c>
      <c r="H25" s="18">
        <v>-0.97273724394250505</v>
      </c>
      <c r="I25" s="18">
        <v>-1.37751738767967</v>
      </c>
      <c r="J25" s="18">
        <v>-1.7814697084189</v>
      </c>
      <c r="K25" s="18">
        <v>-2.1871388644763901</v>
      </c>
      <c r="L25" s="18">
        <v>-2.5902770427104702</v>
      </c>
      <c r="M25" s="18">
        <v>-2.99481721232033</v>
      </c>
      <c r="N25" s="18"/>
      <c r="O25" s="18"/>
      <c r="P25" s="18"/>
      <c r="Q25" s="18"/>
      <c r="R25" s="18"/>
      <c r="S25" s="18"/>
    </row>
    <row r="26" spans="1:20" x14ac:dyDescent="0.25">
      <c r="A26" s="25"/>
      <c r="B26" s="6" t="s">
        <v>7</v>
      </c>
      <c r="C26" s="2">
        <v>0.29504999999999998</v>
      </c>
      <c r="D26" s="3">
        <v>0.69247000000000003</v>
      </c>
      <c r="E26" s="2">
        <v>0.72638000000000003</v>
      </c>
      <c r="F26" s="2">
        <v>0.68994</v>
      </c>
      <c r="G26" s="2">
        <v>0.70704999999999996</v>
      </c>
      <c r="H26" s="2">
        <v>0.70686000000000004</v>
      </c>
      <c r="I26" s="2">
        <v>0.71109</v>
      </c>
      <c r="J26" s="2">
        <v>0.71235000000000004</v>
      </c>
      <c r="K26" s="2">
        <v>0.72487000000000001</v>
      </c>
      <c r="L26" s="2">
        <v>0.72894000000000003</v>
      </c>
      <c r="M26" s="2">
        <v>0.72968</v>
      </c>
      <c r="N26" s="2"/>
      <c r="O26" s="2"/>
      <c r="P26" s="2"/>
      <c r="Q26" s="2"/>
      <c r="R26" s="8">
        <f t="shared" ref="R26:R28" si="1">AVERAGE(C26:Q26)</f>
        <v>0.67497090909090895</v>
      </c>
      <c r="S26" s="9">
        <f>R26/SUM(R26,R42,R58,R74,R10)</f>
        <v>0.31031770379243379</v>
      </c>
    </row>
    <row r="27" spans="1:20" x14ac:dyDescent="0.25">
      <c r="A27" s="25"/>
      <c r="B27" s="7" t="s">
        <v>8</v>
      </c>
      <c r="C27" s="2">
        <v>1.1668000000000001</v>
      </c>
      <c r="D27" s="3">
        <v>1.1765000000000001</v>
      </c>
      <c r="E27" s="2">
        <v>1.2063999999999999</v>
      </c>
      <c r="F27" s="2">
        <v>1.1617</v>
      </c>
      <c r="G27" s="2">
        <v>1.1396999999999999</v>
      </c>
      <c r="H27" s="2">
        <v>1.1850000000000001</v>
      </c>
      <c r="I27" s="2">
        <v>1.1588000000000001</v>
      </c>
      <c r="J27" s="2">
        <v>1.1687000000000001</v>
      </c>
      <c r="K27" s="2">
        <v>1.1456</v>
      </c>
      <c r="L27" s="2">
        <v>1.1704000000000001</v>
      </c>
      <c r="M27" s="2">
        <v>1.1633</v>
      </c>
      <c r="N27" s="2"/>
      <c r="O27" s="2"/>
      <c r="P27" s="2"/>
      <c r="Q27" s="2"/>
      <c r="R27" s="8">
        <f t="shared" si="1"/>
        <v>1.1675363636363636</v>
      </c>
      <c r="S27" s="9">
        <f>R27/SUM(R27,R43,R59,R75,R11)</f>
        <v>0.30500042628671498</v>
      </c>
    </row>
    <row r="28" spans="1:20" x14ac:dyDescent="0.25">
      <c r="A28" s="25"/>
      <c r="B28" s="7" t="s">
        <v>9</v>
      </c>
      <c r="C28" s="2">
        <v>2.5132000000000002E-3</v>
      </c>
      <c r="D28" s="2">
        <v>1.8162000000000001E-2</v>
      </c>
      <c r="E28" s="2">
        <v>3.7101E-3</v>
      </c>
      <c r="F28" s="2">
        <v>9.6612999999999994E-3</v>
      </c>
      <c r="G28" s="2">
        <v>3.1678999999999999E-2</v>
      </c>
      <c r="H28" s="2">
        <v>2.9191000000000002E-2</v>
      </c>
      <c r="I28" s="2">
        <v>5.5732999999999998E-4</v>
      </c>
      <c r="J28" s="2">
        <v>1.9654999999999999E-2</v>
      </c>
      <c r="K28" s="2">
        <v>9.8098999999999999E-3</v>
      </c>
      <c r="L28" s="2">
        <v>2.6103000000000001E-2</v>
      </c>
      <c r="M28" s="2">
        <v>7.5494999999999998E-3</v>
      </c>
      <c r="N28" s="2"/>
      <c r="O28" s="2"/>
      <c r="P28" s="2"/>
      <c r="Q28" s="2"/>
      <c r="R28" s="8">
        <f t="shared" si="1"/>
        <v>1.4417393636363634E-2</v>
      </c>
      <c r="S28" s="9">
        <f>R28/SUM(R28,R44,R60,R76,R12)</f>
        <v>0.2298346628894043</v>
      </c>
    </row>
    <row r="29" spans="1:20" ht="15.75" customHeight="1" x14ac:dyDescent="0.25">
      <c r="A29" s="25"/>
      <c r="B29" s="17" t="s">
        <v>10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20" x14ac:dyDescent="0.25">
      <c r="A30" s="25"/>
      <c r="B30" s="6" t="s">
        <v>7</v>
      </c>
      <c r="C30" s="2">
        <v>0.48605999999999999</v>
      </c>
      <c r="D30" s="3">
        <v>0.32100000000000001</v>
      </c>
      <c r="E30" s="2">
        <v>0.26334000000000002</v>
      </c>
      <c r="F30" s="2">
        <v>0.37897999999999998</v>
      </c>
      <c r="G30" s="2">
        <v>0.42179</v>
      </c>
      <c r="H30" s="2">
        <v>0.41974</v>
      </c>
      <c r="I30" s="2">
        <v>0.36968000000000001</v>
      </c>
      <c r="J30" s="2">
        <v>0.37398999999999999</v>
      </c>
      <c r="K30" s="2">
        <v>0.27165</v>
      </c>
      <c r="L30" s="2">
        <v>0.19675999999999999</v>
      </c>
      <c r="M30" s="2">
        <v>0.19689000000000001</v>
      </c>
      <c r="N30" s="2"/>
      <c r="O30" s="2"/>
      <c r="P30" s="2"/>
      <c r="Q30" s="2"/>
      <c r="R30" s="8">
        <f t="shared" ref="R30:R32" si="2">AVERAGE(C30:Q30)</f>
        <v>0.3363527272727273</v>
      </c>
      <c r="S30" s="9">
        <f>R30/SUM(R30,R46,R62,R78,R14)</f>
        <v>0.17772641157776217</v>
      </c>
    </row>
    <row r="31" spans="1:20" x14ac:dyDescent="0.25">
      <c r="A31" s="25"/>
      <c r="B31" s="7" t="s">
        <v>8</v>
      </c>
      <c r="C31" s="2">
        <v>4.5118</v>
      </c>
      <c r="D31" s="3">
        <v>1.4959</v>
      </c>
      <c r="E31" s="2">
        <v>1.1383000000000001</v>
      </c>
      <c r="F31" s="2">
        <v>1.206</v>
      </c>
      <c r="G31" s="2">
        <v>1.2059</v>
      </c>
      <c r="H31" s="2">
        <v>1.1295999999999999</v>
      </c>
      <c r="I31" s="2">
        <v>1.1283000000000001</v>
      </c>
      <c r="J31" s="2">
        <v>1.1269</v>
      </c>
      <c r="K31" s="2">
        <v>1.1254999999999999</v>
      </c>
      <c r="L31" s="2">
        <v>0.61748000000000003</v>
      </c>
      <c r="M31" s="2">
        <v>0.62078999999999995</v>
      </c>
      <c r="N31" s="2"/>
      <c r="O31" s="2"/>
      <c r="P31" s="2"/>
      <c r="Q31" s="2"/>
      <c r="R31" s="8">
        <f t="shared" si="2"/>
        <v>1.3914972727272727</v>
      </c>
      <c r="S31" s="9">
        <f>R31/SUM(R31,R47,R63,R79,R15)</f>
        <v>0.23222366217577151</v>
      </c>
    </row>
    <row r="32" spans="1:20" x14ac:dyDescent="0.25">
      <c r="A32" s="25"/>
      <c r="B32" s="7" t="s">
        <v>9</v>
      </c>
      <c r="C32" s="2">
        <v>8.8626E-3</v>
      </c>
      <c r="D32" s="2">
        <v>4.3451999999999998E-2</v>
      </c>
      <c r="E32" s="2">
        <v>3.5775000000000001E-2</v>
      </c>
      <c r="F32" s="2">
        <v>3.5665000000000002E-2</v>
      </c>
      <c r="G32" s="2">
        <v>5.6937000000000001E-2</v>
      </c>
      <c r="H32" s="2">
        <v>5.7856999999999999E-2</v>
      </c>
      <c r="I32" s="2">
        <v>2.4733000000000002E-2</v>
      </c>
      <c r="J32" s="2">
        <v>2.4438000000000001E-2</v>
      </c>
      <c r="K32" s="2">
        <v>2.3028E-2</v>
      </c>
      <c r="L32" s="2">
        <v>2.2516999999999999E-2</v>
      </c>
      <c r="M32" s="2">
        <v>2.2204999999999999E-2</v>
      </c>
      <c r="N32" s="2"/>
      <c r="O32" s="2"/>
      <c r="P32" s="2"/>
      <c r="Q32" s="2"/>
      <c r="R32" s="8">
        <f t="shared" si="2"/>
        <v>3.2315418181818184E-2</v>
      </c>
      <c r="S32" s="9">
        <f>R32/SUM(R32,R48,R64,R80,R16)</f>
        <v>9.9481412638208797E-2</v>
      </c>
    </row>
    <row r="33" spans="1:20" x14ac:dyDescent="0.25">
      <c r="A33" s="25"/>
      <c r="B33" s="19" t="s">
        <v>11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/>
    </row>
    <row r="34" spans="1:20" ht="15.75" customHeight="1" thickBot="1" x14ac:dyDescent="0.3">
      <c r="A34" s="26"/>
      <c r="B34" s="21" t="s">
        <v>13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0">
        <f>1 - AVERAGE(S22,S23,S24,S26:S28,S30:S32)</f>
        <v>0.75912290708521768</v>
      </c>
      <c r="T34" s="1">
        <f>1-SQRT(SUMSQ(S22:S24,S26:S28,S30:S32)) / SQRT(9)</f>
        <v>0.74920560736649033</v>
      </c>
    </row>
    <row r="35" spans="1:20" ht="15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 t="s">
        <v>3</v>
      </c>
      <c r="S35" s="4" t="s">
        <v>4</v>
      </c>
    </row>
    <row r="36" spans="1:20" x14ac:dyDescent="0.25">
      <c r="A36" s="16"/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6"/>
      <c r="S36" s="4" t="s">
        <v>5</v>
      </c>
    </row>
    <row r="37" spans="1:20" x14ac:dyDescent="0.25">
      <c r="A37" s="25">
        <v>2</v>
      </c>
      <c r="B37" s="17" t="s">
        <v>6</v>
      </c>
      <c r="C37" s="18">
        <v>2.42486114989733</v>
      </c>
      <c r="D37" s="18">
        <v>0.56119500451745397</v>
      </c>
      <c r="E37" s="18">
        <v>-0.238770718685832</v>
      </c>
      <c r="F37" s="18">
        <v>-1.0232791244353201</v>
      </c>
      <c r="G37" s="18">
        <v>-1.8454094570841899</v>
      </c>
      <c r="H37" s="18">
        <v>-2.61608440082136</v>
      </c>
      <c r="I37" s="18">
        <v>-3.4066415474332601</v>
      </c>
      <c r="J37" s="18">
        <v>-4.1933230225872702</v>
      </c>
      <c r="K37" s="18">
        <v>-4.9901802217659101</v>
      </c>
      <c r="L37" s="18">
        <v>-5.7812512755646797</v>
      </c>
      <c r="M37" s="18">
        <v>-6.56642005256671</v>
      </c>
      <c r="N37" s="18"/>
      <c r="O37" s="18"/>
      <c r="P37" s="18"/>
      <c r="Q37" s="18"/>
      <c r="R37" s="18"/>
      <c r="S37" s="18"/>
    </row>
    <row r="38" spans="1:20" x14ac:dyDescent="0.25">
      <c r="A38" s="25"/>
      <c r="B38" s="6" t="s">
        <v>7</v>
      </c>
      <c r="C38" s="2">
        <v>0.29505999999999999</v>
      </c>
      <c r="D38" s="3">
        <v>0.6925</v>
      </c>
      <c r="E38" s="2">
        <v>0.72641999999999995</v>
      </c>
      <c r="F38" s="2">
        <v>0.68998000000000004</v>
      </c>
      <c r="G38" s="2">
        <v>0.70709</v>
      </c>
      <c r="H38" s="2">
        <v>0.70689000000000002</v>
      </c>
      <c r="I38" s="2">
        <v>0.71113000000000004</v>
      </c>
      <c r="J38" s="2">
        <v>0.71238999999999997</v>
      </c>
      <c r="K38" s="2">
        <v>0.72491000000000005</v>
      </c>
      <c r="L38" s="2">
        <v>0.72897999999999996</v>
      </c>
      <c r="M38" s="2">
        <v>0.72972000000000004</v>
      </c>
      <c r="N38" s="2"/>
      <c r="O38" s="2"/>
      <c r="P38" s="2"/>
      <c r="Q38" s="2"/>
      <c r="R38" s="8">
        <f t="shared" ref="R38:R40" si="3">AVERAGE(C38:Q38)</f>
        <v>0.67500636363636368</v>
      </c>
      <c r="S38" s="9">
        <f>R38/SUM(R38,R54,R70,R86,R22,R6)</f>
        <v>0.31031831044661601</v>
      </c>
    </row>
    <row r="39" spans="1:20" x14ac:dyDescent="0.25">
      <c r="A39" s="25"/>
      <c r="B39" s="7" t="s">
        <v>8</v>
      </c>
      <c r="C39" s="2">
        <v>1.1668000000000001</v>
      </c>
      <c r="D39" s="3">
        <v>1.1765000000000001</v>
      </c>
      <c r="E39" s="2">
        <v>1.2063999999999999</v>
      </c>
      <c r="F39" s="2">
        <v>1.1617</v>
      </c>
      <c r="G39" s="2">
        <v>1.1396999999999999</v>
      </c>
      <c r="H39" s="2">
        <v>1.1850000000000001</v>
      </c>
      <c r="I39" s="2">
        <v>1.1588000000000001</v>
      </c>
      <c r="J39" s="2">
        <v>1.1687000000000001</v>
      </c>
      <c r="K39" s="2">
        <v>1.1456</v>
      </c>
      <c r="L39" s="2">
        <v>1.1704000000000001</v>
      </c>
      <c r="M39" s="2">
        <v>1.1633</v>
      </c>
      <c r="N39" s="2"/>
      <c r="O39" s="2"/>
      <c r="P39" s="2"/>
      <c r="Q39" s="2"/>
      <c r="R39" s="8">
        <f t="shared" si="3"/>
        <v>1.1675363636363636</v>
      </c>
      <c r="S39" s="9">
        <f>R39/SUM(R39,R55,R71,R87,R23,R7)</f>
        <v>0.30500042628671498</v>
      </c>
    </row>
    <row r="40" spans="1:20" x14ac:dyDescent="0.25">
      <c r="A40" s="25"/>
      <c r="B40" s="7" t="s">
        <v>9</v>
      </c>
      <c r="C40" s="2">
        <v>2.5132000000000002E-3</v>
      </c>
      <c r="D40" s="2">
        <v>1.8162000000000001E-2</v>
      </c>
      <c r="E40" s="2">
        <v>3.7101E-3</v>
      </c>
      <c r="F40" s="2">
        <v>9.6612999999999994E-3</v>
      </c>
      <c r="G40" s="2">
        <v>3.1678999999999999E-2</v>
      </c>
      <c r="H40" s="2">
        <v>2.9191000000000002E-2</v>
      </c>
      <c r="I40" s="2">
        <v>5.5732999999999998E-4</v>
      </c>
      <c r="J40" s="2">
        <v>1.9654999999999999E-2</v>
      </c>
      <c r="K40" s="2">
        <v>9.8098999999999999E-3</v>
      </c>
      <c r="L40" s="2">
        <v>2.6103000000000001E-2</v>
      </c>
      <c r="M40" s="2">
        <v>7.5494999999999998E-3</v>
      </c>
      <c r="N40" s="2"/>
      <c r="O40" s="2"/>
      <c r="P40" s="2"/>
      <c r="Q40" s="2"/>
      <c r="R40" s="8">
        <f t="shared" si="3"/>
        <v>1.4417393636363634E-2</v>
      </c>
      <c r="S40" s="9">
        <f>R40/SUM(R40,R56,R72,R88,R24,R8)</f>
        <v>0.19799082013941385</v>
      </c>
    </row>
    <row r="41" spans="1:20" x14ac:dyDescent="0.25">
      <c r="A41" s="25"/>
      <c r="B41" s="17" t="s">
        <v>12</v>
      </c>
      <c r="C41" s="18">
        <v>2.6187796522929498</v>
      </c>
      <c r="D41" s="18">
        <v>0.52410809911019796</v>
      </c>
      <c r="E41" s="18">
        <v>-0.45154728268309202</v>
      </c>
      <c r="F41" s="18">
        <v>-1.40572115427789</v>
      </c>
      <c r="G41" s="18">
        <v>-2.4118623917864501</v>
      </c>
      <c r="H41" s="18">
        <v>-3.34646091498974</v>
      </c>
      <c r="I41" s="18">
        <v>-4.3084745073237496</v>
      </c>
      <c r="J41" s="18">
        <v>-5.2652578288843301</v>
      </c>
      <c r="K41" s="18">
        <v>-6.2359763805612598</v>
      </c>
      <c r="L41" s="18">
        <v>-7.1994620457221501</v>
      </c>
      <c r="M41" s="18">
        <v>-8.1537990926762092</v>
      </c>
      <c r="N41" s="18"/>
      <c r="O41" s="18"/>
      <c r="P41" s="18"/>
      <c r="Q41" s="18"/>
      <c r="R41" s="18"/>
      <c r="S41" s="18"/>
    </row>
    <row r="42" spans="1:20" x14ac:dyDescent="0.25">
      <c r="A42" s="25"/>
      <c r="B42" s="6" t="s">
        <v>7</v>
      </c>
      <c r="C42" s="2">
        <v>0.29504999999999998</v>
      </c>
      <c r="D42" s="3">
        <v>0.69247000000000003</v>
      </c>
      <c r="E42" s="2">
        <v>0.72638000000000003</v>
      </c>
      <c r="F42" s="2">
        <v>0.68994</v>
      </c>
      <c r="G42" s="2">
        <v>0.70704999999999996</v>
      </c>
      <c r="H42" s="2">
        <v>0.70686000000000004</v>
      </c>
      <c r="I42" s="2">
        <v>0.71109</v>
      </c>
      <c r="J42" s="2">
        <v>0.71235000000000004</v>
      </c>
      <c r="K42" s="2">
        <v>0.72487000000000001</v>
      </c>
      <c r="L42" s="2">
        <v>0.72894000000000003</v>
      </c>
      <c r="M42" s="2">
        <v>0.72968</v>
      </c>
      <c r="N42" s="2"/>
      <c r="O42" s="2"/>
      <c r="P42" s="2"/>
      <c r="Q42" s="2"/>
      <c r="R42" s="8">
        <f t="shared" ref="R42:R44" si="4">AVERAGE(C42:Q42)</f>
        <v>0.67497090909090895</v>
      </c>
      <c r="S42" s="9">
        <f>R42/SUM(R42,R58,R74,R90,R26,R10)</f>
        <v>0.31031770379243379</v>
      </c>
    </row>
    <row r="43" spans="1:20" x14ac:dyDescent="0.25">
      <c r="A43" s="25"/>
      <c r="B43" s="7" t="s">
        <v>8</v>
      </c>
      <c r="C43" s="2">
        <v>1.1668000000000001</v>
      </c>
      <c r="D43" s="3">
        <v>1.1765000000000001</v>
      </c>
      <c r="E43" s="2">
        <v>1.2063999999999999</v>
      </c>
      <c r="F43" s="2">
        <v>1.1617</v>
      </c>
      <c r="G43" s="2">
        <v>1.1396999999999999</v>
      </c>
      <c r="H43" s="2">
        <v>1.1850000000000001</v>
      </c>
      <c r="I43" s="2">
        <v>1.1588000000000001</v>
      </c>
      <c r="J43" s="2">
        <v>1.1687000000000001</v>
      </c>
      <c r="K43" s="2">
        <v>1.1456</v>
      </c>
      <c r="L43" s="2">
        <v>1.1704000000000001</v>
      </c>
      <c r="M43" s="2">
        <v>1.1633</v>
      </c>
      <c r="N43" s="2"/>
      <c r="O43" s="2"/>
      <c r="P43" s="2"/>
      <c r="Q43" s="2"/>
      <c r="R43" s="8">
        <f t="shared" si="4"/>
        <v>1.1675363636363636</v>
      </c>
      <c r="S43" s="9">
        <f>R43/SUM(R43,R59,R75,R91,R27,R11)</f>
        <v>0.30500042628671498</v>
      </c>
    </row>
    <row r="44" spans="1:20" x14ac:dyDescent="0.25">
      <c r="A44" s="25"/>
      <c r="B44" s="7" t="s">
        <v>9</v>
      </c>
      <c r="C44" s="2">
        <v>2.5132000000000002E-3</v>
      </c>
      <c r="D44" s="2">
        <v>1.8162000000000001E-2</v>
      </c>
      <c r="E44" s="2">
        <v>3.7101E-3</v>
      </c>
      <c r="F44" s="2">
        <v>9.6612999999999994E-3</v>
      </c>
      <c r="G44" s="2">
        <v>3.1678999999999999E-2</v>
      </c>
      <c r="H44" s="2">
        <v>2.9191000000000002E-2</v>
      </c>
      <c r="I44" s="2">
        <v>5.5732999999999998E-4</v>
      </c>
      <c r="J44" s="2">
        <v>1.9654999999999999E-2</v>
      </c>
      <c r="K44" s="2">
        <v>9.8098999999999999E-3</v>
      </c>
      <c r="L44" s="2">
        <v>2.6103000000000001E-2</v>
      </c>
      <c r="M44" s="2">
        <v>7.5494999999999998E-3</v>
      </c>
      <c r="N44" s="2"/>
      <c r="O44" s="2"/>
      <c r="P44" s="2"/>
      <c r="Q44" s="2"/>
      <c r="R44" s="8">
        <f t="shared" si="4"/>
        <v>1.4417393636363634E-2</v>
      </c>
      <c r="S44" s="9">
        <f>R44/SUM(R44,R60,R76,R92,R28,R12)</f>
        <v>0.2298346628894043</v>
      </c>
    </row>
    <row r="45" spans="1:20" ht="15.75" customHeight="1" x14ac:dyDescent="0.25">
      <c r="A45" s="25"/>
      <c r="B45" s="17" t="s">
        <v>10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20" x14ac:dyDescent="0.25">
      <c r="A46" s="25"/>
      <c r="B46" s="6" t="s">
        <v>7</v>
      </c>
      <c r="C46" s="2">
        <v>0.48605999999999999</v>
      </c>
      <c r="D46" s="3">
        <v>0.32100000000000001</v>
      </c>
      <c r="E46" s="2">
        <v>0.26334000000000002</v>
      </c>
      <c r="F46" s="2">
        <v>0.37897999999999998</v>
      </c>
      <c r="G46" s="2">
        <v>0.42179</v>
      </c>
      <c r="H46" s="2">
        <v>0.41974</v>
      </c>
      <c r="I46" s="2">
        <v>0.36968000000000001</v>
      </c>
      <c r="J46" s="2">
        <v>0.37398999999999999</v>
      </c>
      <c r="K46" s="2">
        <v>0.27165</v>
      </c>
      <c r="L46" s="2">
        <v>0.19675999999999999</v>
      </c>
      <c r="M46" s="2">
        <v>0.19689000000000001</v>
      </c>
      <c r="N46" s="2"/>
      <c r="O46" s="2"/>
      <c r="P46" s="2"/>
      <c r="Q46" s="2"/>
      <c r="R46" s="8">
        <f t="shared" ref="R46:R48" si="5">AVERAGE(C46:Q46)</f>
        <v>0.3363527272727273</v>
      </c>
      <c r="S46" s="9">
        <f>R46/SUM(R46,R62,R78,R94,R30,R14)</f>
        <v>0.17772641157776217</v>
      </c>
    </row>
    <row r="47" spans="1:20" x14ac:dyDescent="0.25">
      <c r="A47" s="25"/>
      <c r="B47" s="7" t="s">
        <v>8</v>
      </c>
      <c r="C47" s="2">
        <v>4.5118</v>
      </c>
      <c r="D47" s="3">
        <v>1.4959</v>
      </c>
      <c r="E47" s="2">
        <v>1.1383000000000001</v>
      </c>
      <c r="F47" s="2">
        <v>1.206</v>
      </c>
      <c r="G47" s="2">
        <v>1.2059</v>
      </c>
      <c r="H47" s="2">
        <v>1.1295999999999999</v>
      </c>
      <c r="I47" s="2">
        <v>1.1283000000000001</v>
      </c>
      <c r="J47" s="2">
        <v>1.1269</v>
      </c>
      <c r="K47" s="2">
        <v>1.1254999999999999</v>
      </c>
      <c r="L47" s="2">
        <v>0.61748000000000003</v>
      </c>
      <c r="M47" s="2">
        <v>0.62078999999999995</v>
      </c>
      <c r="N47" s="2"/>
      <c r="O47" s="2"/>
      <c r="P47" s="2"/>
      <c r="Q47" s="2"/>
      <c r="R47" s="8">
        <f t="shared" si="5"/>
        <v>1.3914972727272727</v>
      </c>
      <c r="S47" s="9">
        <f>R47/SUM(R47,R63,R79,R95,R31,R15)</f>
        <v>0.23222366217577151</v>
      </c>
    </row>
    <row r="48" spans="1:20" x14ac:dyDescent="0.25">
      <c r="A48" s="25"/>
      <c r="B48" s="7" t="s">
        <v>9</v>
      </c>
      <c r="C48" s="2">
        <v>8.8626E-3</v>
      </c>
      <c r="D48" s="2">
        <v>4.3451999999999998E-2</v>
      </c>
      <c r="E48" s="2">
        <v>3.5775000000000001E-2</v>
      </c>
      <c r="F48" s="2">
        <v>3.5665000000000002E-2</v>
      </c>
      <c r="G48" s="2">
        <v>5.6937000000000001E-2</v>
      </c>
      <c r="H48" s="2">
        <v>5.7856999999999999E-2</v>
      </c>
      <c r="I48" s="2">
        <v>2.4733000000000002E-2</v>
      </c>
      <c r="J48" s="2">
        <v>2.4438000000000001E-2</v>
      </c>
      <c r="K48" s="2">
        <v>2.3028E-2</v>
      </c>
      <c r="L48" s="2">
        <v>2.2516999999999999E-2</v>
      </c>
      <c r="M48" s="2">
        <v>2.2204999999999999E-2</v>
      </c>
      <c r="N48" s="2"/>
      <c r="O48" s="2"/>
      <c r="P48" s="2"/>
      <c r="Q48" s="2"/>
      <c r="R48" s="8">
        <f t="shared" si="5"/>
        <v>3.2315418181818184E-2</v>
      </c>
      <c r="S48" s="9">
        <f>R48/SUM(R48,R64,R80,R96,R32,R16)</f>
        <v>9.9481412638208797E-2</v>
      </c>
    </row>
    <row r="49" spans="1:20" x14ac:dyDescent="0.25">
      <c r="A49" s="25"/>
      <c r="B49" s="19" t="s">
        <v>11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1"/>
    </row>
    <row r="50" spans="1:20" ht="15.75" customHeight="1" thickBot="1" x14ac:dyDescent="0.3">
      <c r="A50" s="26"/>
      <c r="B50" s="21" t="s">
        <v>13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0">
        <f>1 - AVERAGE(S38,S39,S40,S42:S44,S46:S48)</f>
        <v>0.75912290708521768</v>
      </c>
      <c r="T50" s="1">
        <f>1-SQRT(SUMSQ(S38:S40,S42:S44,S46:S48)) / SQRT(9)</f>
        <v>0.74920560736649033</v>
      </c>
    </row>
    <row r="51" spans="1:20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 t="s">
        <v>3</v>
      </c>
      <c r="S51" s="4" t="s">
        <v>4</v>
      </c>
    </row>
    <row r="52" spans="1:20" x14ac:dyDescent="0.25">
      <c r="A52" s="16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6"/>
      <c r="S52" s="4" t="s">
        <v>5</v>
      </c>
    </row>
    <row r="53" spans="1:20" x14ac:dyDescent="0.25">
      <c r="A53" s="25">
        <v>3</v>
      </c>
      <c r="B53" s="17" t="s">
        <v>6</v>
      </c>
      <c r="C53" s="18">
        <v>3.0550962826830901</v>
      </c>
      <c r="D53" s="18">
        <v>0.44066256194387399</v>
      </c>
      <c r="E53" s="18">
        <v>-0.93029455167693198</v>
      </c>
      <c r="F53" s="18">
        <v>-2.26621572142369</v>
      </c>
      <c r="G53" s="18">
        <v>-3.6863814948665299</v>
      </c>
      <c r="H53" s="18">
        <v>-4.9898080718685804</v>
      </c>
      <c r="I53" s="18">
        <v>-6.3375986670773399</v>
      </c>
      <c r="J53" s="18">
        <v>-7.6771111430527403</v>
      </c>
      <c r="K53" s="18">
        <v>-9.0390177378508305</v>
      </c>
      <c r="L53" s="18">
        <v>-10.3904362785764</v>
      </c>
      <c r="M53" s="18">
        <v>-11.725401932922599</v>
      </c>
      <c r="N53" s="18"/>
      <c r="O53" s="18"/>
      <c r="P53" s="18"/>
      <c r="Q53" s="18"/>
      <c r="R53" s="18"/>
      <c r="S53" s="18"/>
    </row>
    <row r="54" spans="1:20" x14ac:dyDescent="0.25">
      <c r="A54" s="25"/>
      <c r="B54" s="6" t="s">
        <v>7</v>
      </c>
      <c r="C54" s="2">
        <v>0.32932</v>
      </c>
      <c r="D54" s="3">
        <v>0.22583</v>
      </c>
      <c r="E54" s="2">
        <v>0.49068000000000001</v>
      </c>
      <c r="F54" s="2">
        <v>0.49215999999999999</v>
      </c>
      <c r="G54" s="2">
        <v>0.49059999999999998</v>
      </c>
      <c r="H54" s="2">
        <v>0.49898999999999999</v>
      </c>
      <c r="I54" s="2">
        <v>0.51407999999999998</v>
      </c>
      <c r="J54" s="2">
        <v>0.5101</v>
      </c>
      <c r="K54" s="2">
        <v>0.50939000000000001</v>
      </c>
      <c r="L54" s="2">
        <v>0.51048000000000004</v>
      </c>
      <c r="M54" s="2">
        <v>0.51239000000000001</v>
      </c>
      <c r="N54" s="2"/>
      <c r="O54" s="2"/>
      <c r="P54" s="2"/>
      <c r="Q54" s="2"/>
      <c r="R54" s="8">
        <f t="shared" ref="R54:R56" si="6">AVERAGE(C54:Q54)</f>
        <v>0.46218363636363635</v>
      </c>
      <c r="S54" s="9">
        <f>R54/SUM(R54,R70,R86,R102,R38,R22,R6)</f>
        <v>0.2124780637323021</v>
      </c>
    </row>
    <row r="55" spans="1:20" x14ac:dyDescent="0.25">
      <c r="A55" s="25"/>
      <c r="B55" s="7" t="s">
        <v>8</v>
      </c>
      <c r="C55" s="2">
        <v>0.80850999999999995</v>
      </c>
      <c r="D55" s="3">
        <v>0.6986</v>
      </c>
      <c r="E55" s="2">
        <v>0.80064999999999997</v>
      </c>
      <c r="F55" s="2">
        <v>0.81108999999999998</v>
      </c>
      <c r="G55" s="2">
        <v>0.80742999999999998</v>
      </c>
      <c r="H55" s="2">
        <v>0.78115000000000001</v>
      </c>
      <c r="I55" s="2">
        <v>0.81428</v>
      </c>
      <c r="J55" s="2">
        <v>0.81701000000000001</v>
      </c>
      <c r="K55" s="2">
        <v>0.80537000000000003</v>
      </c>
      <c r="L55" s="2">
        <v>0.81233999999999995</v>
      </c>
      <c r="M55" s="2">
        <v>0.81401999999999997</v>
      </c>
      <c r="N55" s="2"/>
      <c r="O55" s="2"/>
      <c r="P55" s="2"/>
      <c r="Q55" s="2"/>
      <c r="R55" s="8">
        <f t="shared" si="6"/>
        <v>0.79731363636363639</v>
      </c>
      <c r="S55" s="9">
        <f>R55/SUM(R55,R71,R87,R103,R39,R23,R7)</f>
        <v>0.20828558882544593</v>
      </c>
    </row>
    <row r="56" spans="1:20" x14ac:dyDescent="0.25">
      <c r="A56" s="25"/>
      <c r="B56" s="7" t="s">
        <v>9</v>
      </c>
      <c r="C56" s="2">
        <v>2.5132000000000002E-3</v>
      </c>
      <c r="D56" s="2">
        <v>6.2067000000000003E-4</v>
      </c>
      <c r="E56" s="2">
        <v>3.1426000000000002E-4</v>
      </c>
      <c r="F56" s="2">
        <v>9.3006000000000002E-4</v>
      </c>
      <c r="G56" s="2">
        <v>4.0623999999999999E-3</v>
      </c>
      <c r="H56" s="2">
        <v>1.7772E-2</v>
      </c>
      <c r="I56" s="2">
        <v>2.8039999999999999E-2</v>
      </c>
      <c r="J56" s="2">
        <v>3.5097999999999997E-2</v>
      </c>
      <c r="K56" s="2">
        <v>1.2609E-2</v>
      </c>
      <c r="L56" s="2">
        <v>2.5342E-2</v>
      </c>
      <c r="M56" s="2">
        <v>4.5312999999999999E-2</v>
      </c>
      <c r="N56" s="2"/>
      <c r="O56" s="2"/>
      <c r="P56" s="2"/>
      <c r="Q56" s="2"/>
      <c r="R56" s="8">
        <f t="shared" si="6"/>
        <v>1.5692235454545452E-2</v>
      </c>
      <c r="S56" s="9">
        <f>R56/SUM(R56,R72,R88,R104,R40,R24,R8)</f>
        <v>0.21549793574547024</v>
      </c>
    </row>
    <row r="57" spans="1:20" x14ac:dyDescent="0.25">
      <c r="A57" s="25"/>
      <c r="B57" s="17" t="s">
        <v>12</v>
      </c>
      <c r="C57" s="18">
        <v>3.2490147850787099</v>
      </c>
      <c r="D57" s="18">
        <v>0.40357565653661898</v>
      </c>
      <c r="E57" s="18">
        <v>-1.14307111567419</v>
      </c>
      <c r="F57" s="18">
        <v>-2.6486577512662599</v>
      </c>
      <c r="G57" s="18">
        <v>-4.2528344295687903</v>
      </c>
      <c r="H57" s="18">
        <v>-5.7201845860369502</v>
      </c>
      <c r="I57" s="18">
        <v>-7.23943162696784</v>
      </c>
      <c r="J57" s="18">
        <v>-8.7490459493497408</v>
      </c>
      <c r="K57" s="18">
        <v>-10.284813896646099</v>
      </c>
      <c r="L57" s="18">
        <v>-11.8086470487338</v>
      </c>
      <c r="M57" s="18">
        <v>-13.312780973032201</v>
      </c>
      <c r="N57" s="18"/>
      <c r="O57" s="18"/>
      <c r="P57" s="18"/>
      <c r="Q57" s="18"/>
      <c r="R57" s="18"/>
      <c r="S57" s="18"/>
    </row>
    <row r="58" spans="1:20" x14ac:dyDescent="0.25">
      <c r="A58" s="25"/>
      <c r="B58" s="6" t="s">
        <v>7</v>
      </c>
      <c r="C58" s="2">
        <v>0.32930999999999999</v>
      </c>
      <c r="D58" s="3">
        <v>0.22581999999999999</v>
      </c>
      <c r="E58" s="2">
        <v>0.49064999999999998</v>
      </c>
      <c r="F58" s="2">
        <v>0.49214000000000002</v>
      </c>
      <c r="G58" s="2">
        <v>0.49058000000000002</v>
      </c>
      <c r="H58" s="2">
        <v>0.49896000000000001</v>
      </c>
      <c r="I58" s="2">
        <v>0.51405999999999996</v>
      </c>
      <c r="J58" s="2">
        <v>0.51007999999999998</v>
      </c>
      <c r="K58" s="2">
        <v>0.50936999999999999</v>
      </c>
      <c r="L58" s="2">
        <v>0.51046000000000002</v>
      </c>
      <c r="M58" s="2">
        <v>0.51236999999999999</v>
      </c>
      <c r="N58" s="2"/>
      <c r="O58" s="2"/>
      <c r="P58" s="2"/>
      <c r="Q58" s="2"/>
      <c r="R58" s="8">
        <f t="shared" ref="R58:R60" si="7">AVERAGE(C58:Q58)</f>
        <v>0.46216363636363639</v>
      </c>
      <c r="S58" s="9">
        <f>R58/SUM(R58,R74,R90,R106,R42,R26,R10)</f>
        <v>0.21247961427832249</v>
      </c>
    </row>
    <row r="59" spans="1:20" x14ac:dyDescent="0.25">
      <c r="A59" s="25"/>
      <c r="B59" s="7" t="s">
        <v>8</v>
      </c>
      <c r="C59" s="2">
        <v>0.80850999999999995</v>
      </c>
      <c r="D59" s="3">
        <v>0.6986</v>
      </c>
      <c r="E59" s="2">
        <v>0.80064999999999997</v>
      </c>
      <c r="F59" s="2">
        <v>0.81108999999999998</v>
      </c>
      <c r="G59" s="2">
        <v>0.80742999999999998</v>
      </c>
      <c r="H59" s="2">
        <v>0.78115000000000001</v>
      </c>
      <c r="I59" s="2">
        <v>0.81428</v>
      </c>
      <c r="J59" s="2">
        <v>0.81701000000000001</v>
      </c>
      <c r="K59" s="2">
        <v>0.80537000000000003</v>
      </c>
      <c r="L59" s="2">
        <v>0.81233999999999995</v>
      </c>
      <c r="M59" s="2">
        <v>0.81401999999999997</v>
      </c>
      <c r="N59" s="2"/>
      <c r="O59" s="2"/>
      <c r="P59" s="2"/>
      <c r="Q59" s="2"/>
      <c r="R59" s="8">
        <f t="shared" si="7"/>
        <v>0.79731363636363639</v>
      </c>
      <c r="S59" s="9">
        <f>R59/SUM(R59,R75,R91,R107,R43,R27,R11)</f>
        <v>0.20828558882544593</v>
      </c>
    </row>
    <row r="60" spans="1:20" x14ac:dyDescent="0.25">
      <c r="A60" s="25"/>
      <c r="B60" s="7" t="s">
        <v>9</v>
      </c>
      <c r="C60" s="2">
        <v>2.5132000000000002E-3</v>
      </c>
      <c r="D60" s="2">
        <v>6.2067000000000003E-4</v>
      </c>
      <c r="E60" s="2">
        <v>3.1426000000000002E-4</v>
      </c>
      <c r="F60" s="2">
        <v>9.3006000000000002E-4</v>
      </c>
      <c r="G60" s="2">
        <v>4.0623999999999999E-3</v>
      </c>
      <c r="H60" s="2">
        <v>1.7772E-2</v>
      </c>
      <c r="I60" s="2">
        <v>2.8039999999999999E-2</v>
      </c>
      <c r="J60" s="2">
        <v>3.5097999999999997E-2</v>
      </c>
      <c r="K60" s="2">
        <v>1.2609E-2</v>
      </c>
      <c r="L60" s="2">
        <v>2.5342E-2</v>
      </c>
      <c r="M60" s="2">
        <v>4.5312999999999999E-2</v>
      </c>
      <c r="N60" s="2"/>
      <c r="O60" s="2"/>
      <c r="P60" s="2"/>
      <c r="Q60" s="2"/>
      <c r="R60" s="8">
        <f t="shared" si="7"/>
        <v>1.5692235454545452E-2</v>
      </c>
      <c r="S60" s="9">
        <f>R60/SUM(R60,R76,R92,R108,R44,R28,R12)</f>
        <v>0.25015753447835221</v>
      </c>
    </row>
    <row r="61" spans="1:20" ht="15.75" customHeight="1" x14ac:dyDescent="0.25">
      <c r="A61" s="25"/>
      <c r="B61" s="17" t="s">
        <v>10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20" x14ac:dyDescent="0.25">
      <c r="A62" s="25"/>
      <c r="B62" s="6" t="s">
        <v>7</v>
      </c>
      <c r="C62" s="2">
        <v>0.49242999999999998</v>
      </c>
      <c r="D62" s="3">
        <v>0.42659000000000002</v>
      </c>
      <c r="E62" s="2">
        <v>0.53707000000000005</v>
      </c>
      <c r="F62" s="2">
        <v>0.53722999999999999</v>
      </c>
      <c r="G62" s="2">
        <v>0.53725999999999996</v>
      </c>
      <c r="H62" s="2">
        <v>0.52880000000000005</v>
      </c>
      <c r="I62" s="2">
        <v>0.48420999999999997</v>
      </c>
      <c r="J62" s="2">
        <v>0.48409000000000002</v>
      </c>
      <c r="K62" s="2">
        <v>0.48393999999999998</v>
      </c>
      <c r="L62" s="2">
        <v>0.48379</v>
      </c>
      <c r="M62" s="2">
        <v>0.48368</v>
      </c>
      <c r="N62" s="2"/>
      <c r="O62" s="2"/>
      <c r="P62" s="2"/>
      <c r="Q62" s="2"/>
      <c r="R62" s="8">
        <f t="shared" ref="R62:R63" si="8">AVERAGE(C62:Q62)</f>
        <v>0.49809909090909082</v>
      </c>
      <c r="S62" s="9">
        <f>R62/SUM(R62,R78,R94,R110,R46,R30,R14)</f>
        <v>0.26319205066423795</v>
      </c>
    </row>
    <row r="63" spans="1:20" x14ac:dyDescent="0.25">
      <c r="A63" s="25"/>
      <c r="B63" s="7" t="s">
        <v>8</v>
      </c>
      <c r="C63" s="2">
        <v>4.5406000000000004</v>
      </c>
      <c r="D63" s="3">
        <v>1.5138</v>
      </c>
      <c r="E63" s="2">
        <v>1.5134000000000001</v>
      </c>
      <c r="F63" s="2">
        <v>1.5129999999999999</v>
      </c>
      <c r="G63" s="2">
        <v>1.5124</v>
      </c>
      <c r="H63" s="2">
        <v>1.5123</v>
      </c>
      <c r="I63" s="2">
        <v>0.82533000000000001</v>
      </c>
      <c r="J63" s="2">
        <v>0.82516</v>
      </c>
      <c r="K63" s="2">
        <v>0.82513000000000003</v>
      </c>
      <c r="L63" s="2">
        <v>0.82503000000000004</v>
      </c>
      <c r="M63" s="2">
        <v>0.82482999999999995</v>
      </c>
      <c r="N63" s="2"/>
      <c r="O63" s="2"/>
      <c r="P63" s="2"/>
      <c r="Q63" s="2"/>
      <c r="R63" s="8">
        <f t="shared" si="8"/>
        <v>1.4755436363636363</v>
      </c>
      <c r="S63" s="9">
        <f>R63/SUM(R63,R79,R95,R111,R47,R31,R15)</f>
        <v>0.24624995941596617</v>
      </c>
    </row>
    <row r="64" spans="1:20" x14ac:dyDescent="0.25">
      <c r="A64" s="25"/>
      <c r="B64" s="7" t="s">
        <v>9</v>
      </c>
      <c r="C64" s="2">
        <v>6.9525000000000003E-3</v>
      </c>
      <c r="D64" s="2">
        <v>5.9843E-2</v>
      </c>
      <c r="E64" s="2">
        <v>0.11866</v>
      </c>
      <c r="F64" s="2">
        <v>0.11914</v>
      </c>
      <c r="G64" s="2">
        <v>0.11910999999999999</v>
      </c>
      <c r="H64" s="2">
        <v>6.8047999999999997E-2</v>
      </c>
      <c r="I64" s="2">
        <v>6.7835999999999994E-2</v>
      </c>
      <c r="J64" s="2">
        <v>6.7664000000000002E-2</v>
      </c>
      <c r="K64" s="2">
        <v>6.7406999999999995E-2</v>
      </c>
      <c r="L64" s="2">
        <v>6.7389000000000004E-2</v>
      </c>
      <c r="M64" s="2">
        <v>6.7304000000000003E-2</v>
      </c>
      <c r="N64" s="2"/>
      <c r="O64" s="2"/>
      <c r="P64" s="2"/>
      <c r="Q64" s="2"/>
      <c r="R64" s="8">
        <f>AVERAGE(C64:Q64)</f>
        <v>7.5395772727272728E-2</v>
      </c>
      <c r="S64" s="9">
        <f>R64/SUM(R64,R80,R96,R112,R48,R32,R16)</f>
        <v>0.23210214813430655</v>
      </c>
    </row>
    <row r="65" spans="1:20" x14ac:dyDescent="0.25">
      <c r="A65" s="25"/>
      <c r="B65" s="19" t="s">
        <v>11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1"/>
    </row>
    <row r="66" spans="1:20" ht="15.75" customHeight="1" thickBot="1" x14ac:dyDescent="0.3">
      <c r="A66" s="26"/>
      <c r="B66" s="21" t="s">
        <v>13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0">
        <f>1 - AVERAGE(S54,S55,S56,S58:S60,S62:S64)</f>
        <v>0.77236350176668334</v>
      </c>
      <c r="T66" s="1">
        <f>1-SQRT(SUMSQ(S54:S56,S58:S60,S62:S64)) / SQRT(9)</f>
        <v>0.77151247428734115</v>
      </c>
    </row>
  </sheetData>
  <mergeCells count="41">
    <mergeCell ref="B13:S13"/>
    <mergeCell ref="B17:R17"/>
    <mergeCell ref="B18:R18"/>
    <mergeCell ref="A37:A50"/>
    <mergeCell ref="A19:A20"/>
    <mergeCell ref="B19:B20"/>
    <mergeCell ref="C19:Q19"/>
    <mergeCell ref="R19:R20"/>
    <mergeCell ref="B25:S25"/>
    <mergeCell ref="B29:S29"/>
    <mergeCell ref="B33:R33"/>
    <mergeCell ref="B34:R34"/>
    <mergeCell ref="A35:A36"/>
    <mergeCell ref="B35:B36"/>
    <mergeCell ref="C35:Q35"/>
    <mergeCell ref="R35:R36"/>
    <mergeCell ref="A1:S2"/>
    <mergeCell ref="B57:S57"/>
    <mergeCell ref="B61:S61"/>
    <mergeCell ref="A51:A52"/>
    <mergeCell ref="B21:S21"/>
    <mergeCell ref="A21:A34"/>
    <mergeCell ref="B9:S9"/>
    <mergeCell ref="A3:A4"/>
    <mergeCell ref="B3:B4"/>
    <mergeCell ref="C3:Q3"/>
    <mergeCell ref="R3:R4"/>
    <mergeCell ref="A5:A18"/>
    <mergeCell ref="B5:S5"/>
    <mergeCell ref="A53:A66"/>
    <mergeCell ref="B65:R65"/>
    <mergeCell ref="B66:R66"/>
    <mergeCell ref="B51:B52"/>
    <mergeCell ref="C51:Q51"/>
    <mergeCell ref="R51:R52"/>
    <mergeCell ref="B53:S53"/>
    <mergeCell ref="B37:S37"/>
    <mergeCell ref="B41:S41"/>
    <mergeCell ref="B45:S45"/>
    <mergeCell ref="B49:R49"/>
    <mergeCell ref="B50:R50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C96C-BE61-46C7-8AF2-70F5942D618D}">
  <dimension ref="A1:T66"/>
  <sheetViews>
    <sheetView tabSelected="1" topLeftCell="A24" zoomScaleNormal="100" workbookViewId="0">
      <selection activeCell="X40" sqref="X40"/>
    </sheetView>
  </sheetViews>
  <sheetFormatPr baseColWidth="10" defaultRowHeight="15" x14ac:dyDescent="0.25"/>
  <sheetData>
    <row r="1" spans="1:20" x14ac:dyDescent="0.2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9" t="s">
        <v>15</v>
      </c>
    </row>
    <row r="2" spans="1:2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3</v>
      </c>
      <c r="S3" s="4" t="s">
        <v>4</v>
      </c>
      <c r="T3" s="24"/>
    </row>
    <row r="4" spans="1:20" x14ac:dyDescent="0.25">
      <c r="A4" s="16"/>
      <c r="B4" s="16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6"/>
      <c r="S4" s="4" t="s">
        <v>5</v>
      </c>
      <c r="T4" s="24"/>
    </row>
    <row r="5" spans="1:20" x14ac:dyDescent="0.25">
      <c r="A5" s="25">
        <v>0</v>
      </c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5">
      <c r="A6" s="25"/>
      <c r="B6" s="6" t="s">
        <v>7</v>
      </c>
      <c r="C6" s="2">
        <v>0.12436999999999999</v>
      </c>
      <c r="D6" s="3">
        <v>0.14316999999999999</v>
      </c>
      <c r="E6" s="2">
        <v>0.13105</v>
      </c>
      <c r="F6" s="2">
        <v>0.12378</v>
      </c>
      <c r="G6" s="2">
        <v>0.12640999999999999</v>
      </c>
      <c r="H6" s="2">
        <v>0.12698000000000001</v>
      </c>
      <c r="I6" s="2">
        <v>0.12786</v>
      </c>
      <c r="J6" s="2">
        <v>0.12474</v>
      </c>
      <c r="K6" s="2">
        <v>0.12481</v>
      </c>
      <c r="L6" s="2">
        <v>0.1196</v>
      </c>
      <c r="M6" s="2">
        <v>0.11833</v>
      </c>
      <c r="N6" s="2"/>
      <c r="O6" s="2"/>
      <c r="P6" s="2"/>
      <c r="Q6" s="2"/>
      <c r="R6" s="8">
        <f>AVERAGE(C6:Q6)</f>
        <v>0.12646363636363636</v>
      </c>
      <c r="S6" s="9">
        <f>R6/SUM(R6,R22,R38,R54)</f>
        <v>0.21139152792720511</v>
      </c>
      <c r="T6" s="12">
        <f xml:space="preserve"> (Tabelle1!R6 - 'Verbesserte Frot'!R6) /Tabelle1!R6</f>
        <v>0.65162492393147198</v>
      </c>
    </row>
    <row r="7" spans="1:20" x14ac:dyDescent="0.25">
      <c r="A7" s="25"/>
      <c r="B7" s="7" t="s">
        <v>8</v>
      </c>
      <c r="C7" s="2">
        <v>0.23175000000000001</v>
      </c>
      <c r="D7" s="3">
        <v>0.28627000000000002</v>
      </c>
      <c r="E7" s="2">
        <v>0.28203</v>
      </c>
      <c r="F7" s="2">
        <v>0.21634999999999999</v>
      </c>
      <c r="G7" s="2">
        <v>0.24323</v>
      </c>
      <c r="H7" s="2">
        <v>0.24192</v>
      </c>
      <c r="I7" s="2">
        <v>0.21967</v>
      </c>
      <c r="J7" s="2">
        <v>0.23949999999999999</v>
      </c>
      <c r="K7" s="2">
        <v>0.22961000000000001</v>
      </c>
      <c r="L7" s="2">
        <v>0.21107000000000001</v>
      </c>
      <c r="M7" s="2">
        <v>0.19747999999999999</v>
      </c>
      <c r="N7" s="2"/>
      <c r="O7" s="2"/>
      <c r="P7" s="2"/>
      <c r="Q7" s="2"/>
      <c r="R7" s="8">
        <f>AVERAGE(C7:Q7)</f>
        <v>0.23626181818181816</v>
      </c>
      <c r="S7" s="9">
        <f>R7/SUM(R7,R23,R39,R55)</f>
        <v>0.22230700141140242</v>
      </c>
      <c r="T7" s="12">
        <f xml:space="preserve"> (Tabelle1!R7 - 'Verbesserte Frot'!R7) /Tabelle1!R7</f>
        <v>0.66034638688058389</v>
      </c>
    </row>
    <row r="8" spans="1:20" x14ac:dyDescent="0.25">
      <c r="A8" s="25"/>
      <c r="B8" s="7" t="s">
        <v>9</v>
      </c>
      <c r="C8" s="2">
        <v>5.0100000000000003E-4</v>
      </c>
      <c r="D8" s="2">
        <v>4.0844999999999996E-3</v>
      </c>
      <c r="E8" s="2">
        <v>2.1633999999999998E-3</v>
      </c>
      <c r="F8" s="2">
        <v>5.0353000000000004E-3</v>
      </c>
      <c r="G8" s="2">
        <v>6.1809999999999999E-3</v>
      </c>
      <c r="H8" s="2">
        <v>5.9411999999999998E-3</v>
      </c>
      <c r="I8" s="2">
        <v>3.6302000000000001E-3</v>
      </c>
      <c r="J8" s="2">
        <v>5.1338000000000002E-4</v>
      </c>
      <c r="K8" s="2">
        <v>5.1184000000000004E-3</v>
      </c>
      <c r="L8" s="2">
        <v>5.4724999999999999E-3</v>
      </c>
      <c r="M8" s="2">
        <v>6.2050999999999999E-3</v>
      </c>
      <c r="N8" s="2"/>
      <c r="O8" s="2"/>
      <c r="P8" s="2"/>
      <c r="Q8" s="2"/>
      <c r="R8" s="8">
        <f>AVERAGE(C8:Q8)</f>
        <v>4.0769072727272725E-3</v>
      </c>
      <c r="S8" s="9">
        <f>R8/SUM(R8,R24,R40,R56)</f>
        <v>0.361314302267981</v>
      </c>
      <c r="T8" s="12">
        <f xml:space="preserve"> (Tabelle1!R8 - 'Verbesserte Frot'!R8) /Tabelle1!R8</f>
        <v>0.85589625142429682</v>
      </c>
    </row>
    <row r="9" spans="1:20" x14ac:dyDescent="0.25">
      <c r="A9" s="25"/>
      <c r="B9" s="30" t="s">
        <v>12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x14ac:dyDescent="0.25">
      <c r="A10" s="25"/>
      <c r="B10" s="6" t="s">
        <v>7</v>
      </c>
      <c r="C10" s="2">
        <v>0.12436999999999999</v>
      </c>
      <c r="D10" s="3">
        <v>0.14316999999999999</v>
      </c>
      <c r="E10" s="2">
        <v>0.13103999999999999</v>
      </c>
      <c r="F10" s="2">
        <v>0.12378</v>
      </c>
      <c r="G10" s="2">
        <v>0.12640999999999999</v>
      </c>
      <c r="H10" s="2">
        <v>0.12698000000000001</v>
      </c>
      <c r="I10" s="2">
        <v>0.12786</v>
      </c>
      <c r="J10" s="2">
        <v>0.12474</v>
      </c>
      <c r="K10" s="2">
        <v>0.12481</v>
      </c>
      <c r="L10" s="2">
        <v>0.11959</v>
      </c>
      <c r="M10" s="2">
        <v>0.11833</v>
      </c>
      <c r="N10" s="2"/>
      <c r="O10" s="2"/>
      <c r="P10" s="2"/>
      <c r="Q10" s="2"/>
      <c r="R10" s="8">
        <f>AVERAGE(C10:Q10)</f>
        <v>0.1264618181818182</v>
      </c>
      <c r="S10" s="9">
        <f>R10/SUM(R10,R26,R42,R58)</f>
        <v>0.21139234350875913</v>
      </c>
      <c r="T10" s="12">
        <f xml:space="preserve"> (Tabelle1!R10 - 'Verbesserte Frot'!R10) /Tabelle1!R10</f>
        <v>0.65161161060883066</v>
      </c>
    </row>
    <row r="11" spans="1:20" x14ac:dyDescent="0.25">
      <c r="A11" s="25"/>
      <c r="B11" s="7" t="s">
        <v>8</v>
      </c>
      <c r="C11" s="2">
        <v>0.23175000000000001</v>
      </c>
      <c r="D11" s="3">
        <v>0.28627000000000002</v>
      </c>
      <c r="E11" s="2">
        <v>0.28203</v>
      </c>
      <c r="F11" s="2">
        <v>0.21634999999999999</v>
      </c>
      <c r="G11" s="2">
        <v>0.24323</v>
      </c>
      <c r="H11" s="2">
        <v>0.24192</v>
      </c>
      <c r="I11" s="2">
        <v>0.21967</v>
      </c>
      <c r="J11" s="2">
        <v>0.23949999999999999</v>
      </c>
      <c r="K11" s="2">
        <v>0.22961000000000001</v>
      </c>
      <c r="L11" s="2">
        <v>0.21107000000000001</v>
      </c>
      <c r="M11" s="2">
        <v>0.19747999999999999</v>
      </c>
      <c r="N11" s="2"/>
      <c r="O11" s="2"/>
      <c r="P11" s="2"/>
      <c r="Q11" s="2"/>
      <c r="R11" s="8">
        <f>AVERAGE(C11:Q11)</f>
        <v>0.23626181818181816</v>
      </c>
      <c r="S11" s="9">
        <f>R11/SUM(R11,R27,R43,R59)</f>
        <v>0.22230700141140242</v>
      </c>
      <c r="T11" s="12">
        <f xml:space="preserve"> (Tabelle1!R11 - 'Verbesserte Frot'!R11) /Tabelle1!R11</f>
        <v>0.66034638688058389</v>
      </c>
    </row>
    <row r="12" spans="1:20" x14ac:dyDescent="0.25">
      <c r="A12" s="25"/>
      <c r="B12" s="7" t="s">
        <v>9</v>
      </c>
      <c r="C12" s="2">
        <v>5.0100000000000003E-4</v>
      </c>
      <c r="D12" s="2">
        <v>4.0844999999999996E-3</v>
      </c>
      <c r="E12" s="2">
        <v>2.1633999999999998E-3</v>
      </c>
      <c r="F12" s="2">
        <v>4.8101999999999997E-3</v>
      </c>
      <c r="G12" s="2">
        <v>4.0064999999999996E-3</v>
      </c>
      <c r="H12" s="2">
        <v>5.9411999999999998E-3</v>
      </c>
      <c r="I12" s="2">
        <v>2.3081999999999998E-3</v>
      </c>
      <c r="J12" s="2">
        <v>5.1338000000000002E-4</v>
      </c>
      <c r="K12" s="2">
        <v>5.1184000000000004E-3</v>
      </c>
      <c r="L12" s="2">
        <v>5.4724999999999999E-3</v>
      </c>
      <c r="M12" s="2">
        <v>2.3463999999999999E-4</v>
      </c>
      <c r="N12" s="2"/>
      <c r="O12" s="2"/>
      <c r="P12" s="2"/>
      <c r="Q12" s="2"/>
      <c r="R12" s="8">
        <f>AVERAGE(C12:Q12)</f>
        <v>3.1958109090909088E-3</v>
      </c>
      <c r="S12" s="9">
        <f>R12/SUM(R12,R28,R44,R60)</f>
        <v>0.33564664037323638</v>
      </c>
      <c r="T12" s="12">
        <f xml:space="preserve"> (Tabelle1!R12 - 'Verbesserte Frot'!R12) /Tabelle1!R12</f>
        <v>0.82442905852028436</v>
      </c>
    </row>
    <row r="13" spans="1:20" x14ac:dyDescent="0.25">
      <c r="A13" s="25"/>
      <c r="B13" s="30" t="s">
        <v>10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x14ac:dyDescent="0.25">
      <c r="A14" s="25"/>
      <c r="B14" s="6" t="s">
        <v>7</v>
      </c>
      <c r="C14" s="2">
        <v>0.17469999999999999</v>
      </c>
      <c r="D14" s="3">
        <v>0.18257000000000001</v>
      </c>
      <c r="E14" s="2">
        <v>0.15021999999999999</v>
      </c>
      <c r="F14" s="2">
        <v>0.15010999999999999</v>
      </c>
      <c r="G14" s="2">
        <v>0.15010999999999999</v>
      </c>
      <c r="H14" s="2">
        <v>0.15009</v>
      </c>
      <c r="I14" s="2">
        <v>0.15007999999999999</v>
      </c>
      <c r="J14" s="2">
        <v>0.15010999999999999</v>
      </c>
      <c r="K14" s="2">
        <v>0.14998</v>
      </c>
      <c r="L14" s="2">
        <v>0.15004999999999999</v>
      </c>
      <c r="M14" s="2">
        <v>0.15013000000000001</v>
      </c>
      <c r="N14" s="2"/>
      <c r="O14" s="2"/>
      <c r="P14" s="2"/>
      <c r="Q14" s="2"/>
      <c r="R14" s="8">
        <f>AVERAGE(C14:Q14)</f>
        <v>0.15528636363636364</v>
      </c>
      <c r="S14" s="9">
        <f>R14/SUM(R14,R30,R46,R62)</f>
        <v>0.24778133331786048</v>
      </c>
      <c r="T14" s="12">
        <f xml:space="preserve"> (Tabelle1!R14 - 'Verbesserte Frot'!R14) /Tabelle1!R14</f>
        <v>0.78484038901673892</v>
      </c>
    </row>
    <row r="15" spans="1:20" x14ac:dyDescent="0.25">
      <c r="A15" s="25"/>
      <c r="B15" s="7" t="s">
        <v>8</v>
      </c>
      <c r="C15" s="2">
        <v>4.4912999999999998</v>
      </c>
      <c r="D15" s="3">
        <v>0.43665999999999999</v>
      </c>
      <c r="E15" s="2">
        <v>0.28444999999999998</v>
      </c>
      <c r="F15" s="2">
        <v>0.28445999999999999</v>
      </c>
      <c r="G15" s="2">
        <v>0.28437000000000001</v>
      </c>
      <c r="H15" s="2">
        <v>0.28437000000000001</v>
      </c>
      <c r="I15" s="2">
        <v>0.2843</v>
      </c>
      <c r="J15" s="2">
        <v>0.28427000000000002</v>
      </c>
      <c r="K15" s="2">
        <v>0.28404000000000001</v>
      </c>
      <c r="L15" s="2">
        <v>0.28427999999999998</v>
      </c>
      <c r="M15" s="2">
        <v>0.28427999999999998</v>
      </c>
      <c r="N15" s="2"/>
      <c r="O15" s="2"/>
      <c r="P15" s="2"/>
      <c r="Q15" s="2"/>
      <c r="R15" s="8">
        <f>AVERAGE(C15:Q15)</f>
        <v>0.68061636363636357</v>
      </c>
      <c r="S15" s="9">
        <f>R15/SUM(R15,R31,R47,R63)</f>
        <v>0.27402421527289766</v>
      </c>
      <c r="T15" s="12">
        <f xml:space="preserve"> (Tabelle1!R15 - 'Verbesserte Frot'!R15) /Tabelle1!R15</f>
        <v>0.60737858375243203</v>
      </c>
    </row>
    <row r="16" spans="1:20" x14ac:dyDescent="0.25">
      <c r="A16" s="25"/>
      <c r="B16" s="7" t="s">
        <v>9</v>
      </c>
      <c r="C16" s="2">
        <v>4.2745999999999999E-3</v>
      </c>
      <c r="D16" s="2">
        <v>4.9432999999999998E-2</v>
      </c>
      <c r="E16" s="2">
        <v>4.8279000000000002E-2</v>
      </c>
      <c r="F16" s="2">
        <v>4.8279000000000002E-2</v>
      </c>
      <c r="G16" s="2">
        <v>4.8441999999999999E-2</v>
      </c>
      <c r="H16" s="2">
        <v>4.8409000000000001E-2</v>
      </c>
      <c r="I16" s="2">
        <v>4.8408E-2</v>
      </c>
      <c r="J16" s="2">
        <v>4.8000000000000001E-2</v>
      </c>
      <c r="K16" s="2">
        <v>4.8000000000000001E-2</v>
      </c>
      <c r="L16" s="2">
        <v>4.7565000000000003E-2</v>
      </c>
      <c r="M16" s="2">
        <v>4.7567999999999999E-2</v>
      </c>
      <c r="N16" s="2"/>
      <c r="O16" s="2"/>
      <c r="P16" s="2"/>
      <c r="Q16" s="2"/>
      <c r="R16" s="8">
        <f>AVERAGE(C16:Q16)</f>
        <v>4.4241599999999999E-2</v>
      </c>
      <c r="S16" s="9">
        <f>R16/SUM(R16,R32,R48,R64)</f>
        <v>0.14271407282477047</v>
      </c>
      <c r="T16" s="12">
        <f xml:space="preserve"> (Tabelle1!R16 - 'Verbesserte Frot'!R16) /Tabelle1!R16</f>
        <v>0.76061313561839894</v>
      </c>
    </row>
    <row r="17" spans="1:20" x14ac:dyDescent="0.25">
      <c r="A17" s="25"/>
      <c r="B17" s="20" t="s">
        <v>11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4">
        <v>1223.8440000000001</v>
      </c>
      <c r="T17" s="13"/>
    </row>
    <row r="18" spans="1:20" x14ac:dyDescent="0.25">
      <c r="A18" s="27"/>
      <c r="B18" s="28" t="s">
        <v>13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>
        <f>1 - AVERAGE(S6,S7,S8,S10:S12,S14:S16)</f>
        <v>0.75234684018716502</v>
      </c>
      <c r="T18" s="34">
        <f xml:space="preserve"> AVERAGE(T6,T7,T8,T10:T12,T14:T16)</f>
        <v>0.71745408073706907</v>
      </c>
    </row>
    <row r="19" spans="1:2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 t="s">
        <v>3</v>
      </c>
      <c r="S19" s="4" t="s">
        <v>4</v>
      </c>
      <c r="T19" s="32"/>
    </row>
    <row r="20" spans="1:20" x14ac:dyDescent="0.25">
      <c r="A20" s="16"/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/>
      <c r="S20" s="4" t="s">
        <v>5</v>
      </c>
      <c r="T20" s="32"/>
    </row>
    <row r="21" spans="1:20" x14ac:dyDescent="0.25">
      <c r="A21" s="25">
        <v>1</v>
      </c>
      <c r="B21" s="30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25"/>
      <c r="B22" s="6" t="s">
        <v>7</v>
      </c>
      <c r="C22" s="2">
        <v>0.16369</v>
      </c>
      <c r="D22" s="3">
        <v>0.16611000000000001</v>
      </c>
      <c r="E22" s="2">
        <v>0.17257</v>
      </c>
      <c r="F22" s="2">
        <v>0.17202999999999999</v>
      </c>
      <c r="G22" s="2">
        <v>0.17795</v>
      </c>
      <c r="H22" s="2">
        <v>0.16924</v>
      </c>
      <c r="I22" s="2">
        <v>0.17734</v>
      </c>
      <c r="J22" s="2">
        <v>0.17197999999999999</v>
      </c>
      <c r="K22" s="2">
        <v>0.17582</v>
      </c>
      <c r="L22" s="2">
        <v>0.16675000000000001</v>
      </c>
      <c r="M22" s="2">
        <v>0.18576000000000001</v>
      </c>
      <c r="N22" s="2"/>
      <c r="O22" s="2"/>
      <c r="P22" s="2"/>
      <c r="Q22" s="2"/>
      <c r="R22" s="8">
        <f t="shared" ref="R22:R24" si="0">AVERAGE(C22:Q22)</f>
        <v>0.17265818181818182</v>
      </c>
      <c r="S22" s="9">
        <f>R22/SUM(R22,R38,R54,R70,R6)</f>
        <v>0.28860847207279494</v>
      </c>
      <c r="T22" s="12">
        <f xml:space="preserve"> (Tabelle1!R22 - 'Verbesserte Frot'!R22) /Tabelle1!R22</f>
        <v>0.74421251247462983</v>
      </c>
    </row>
    <row r="23" spans="1:20" x14ac:dyDescent="0.25">
      <c r="A23" s="25"/>
      <c r="B23" s="7" t="s">
        <v>8</v>
      </c>
      <c r="C23" s="2">
        <v>0.37686999999999998</v>
      </c>
      <c r="D23" s="3">
        <v>0.26486999999999999</v>
      </c>
      <c r="E23" s="2">
        <v>0.27707999999999999</v>
      </c>
      <c r="F23" s="2">
        <v>0.27041999999999999</v>
      </c>
      <c r="G23" s="2">
        <v>0.30814000000000002</v>
      </c>
      <c r="H23" s="2">
        <v>0.26973999999999998</v>
      </c>
      <c r="I23" s="2">
        <v>0.29479</v>
      </c>
      <c r="J23" s="2">
        <v>0.28815000000000002</v>
      </c>
      <c r="K23" s="2">
        <v>0.29232000000000002</v>
      </c>
      <c r="L23" s="2">
        <v>0.25189</v>
      </c>
      <c r="M23" s="2">
        <v>0.35210000000000002</v>
      </c>
      <c r="N23" s="2"/>
      <c r="O23" s="2"/>
      <c r="P23" s="2"/>
      <c r="Q23" s="2"/>
      <c r="R23" s="8">
        <f t="shared" si="0"/>
        <v>0.29512454545454542</v>
      </c>
      <c r="S23" s="9">
        <f>R23/SUM(R23,R39,R55,R71,R7)</f>
        <v>0.27769299858859758</v>
      </c>
      <c r="T23" s="12">
        <f xml:space="preserve"> (Tabelle1!R23 - 'Verbesserte Frot'!R23) /Tabelle1!R23</f>
        <v>0.74722453651433862</v>
      </c>
    </row>
    <row r="24" spans="1:20" x14ac:dyDescent="0.25">
      <c r="A24" s="25"/>
      <c r="B24" s="7" t="s">
        <v>9</v>
      </c>
      <c r="C24" s="2">
        <v>5.0100000000000003E-4</v>
      </c>
      <c r="D24" s="2">
        <v>2.2415E-3</v>
      </c>
      <c r="E24" s="2">
        <v>2.4488999999999999E-3</v>
      </c>
      <c r="F24" s="2">
        <v>1.2037E-3</v>
      </c>
      <c r="G24" s="2">
        <v>7.9134000000000005E-5</v>
      </c>
      <c r="H24" s="2">
        <v>5.4219999999999997E-3</v>
      </c>
      <c r="I24" s="2">
        <v>1.5042000000000001E-4</v>
      </c>
      <c r="J24" s="2">
        <v>2.7672E-3</v>
      </c>
      <c r="K24" s="2">
        <v>1.1622E-3</v>
      </c>
      <c r="L24" s="2">
        <v>1.0718E-4</v>
      </c>
      <c r="M24" s="2">
        <v>1.1303000000000001E-3</v>
      </c>
      <c r="N24" s="2"/>
      <c r="O24" s="2"/>
      <c r="P24" s="2"/>
      <c r="Q24" s="2"/>
      <c r="R24" s="8">
        <f t="shared" si="0"/>
        <v>1.5648667272727271E-3</v>
      </c>
      <c r="S24" s="9">
        <f>R24/SUM(R24,R40,R56,R72,R8)</f>
        <v>0.13868569773201897</v>
      </c>
      <c r="T24" s="12">
        <f xml:space="preserve"> (Tabelle1!R24 - 'Verbesserte Frot'!R24) /Tabelle1!R24</f>
        <v>0.89145980426546645</v>
      </c>
    </row>
    <row r="25" spans="1:20" x14ac:dyDescent="0.25">
      <c r="A25" s="25"/>
      <c r="B25" s="30" t="s">
        <v>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5">
      <c r="A26" s="25"/>
      <c r="B26" s="6" t="s">
        <v>7</v>
      </c>
      <c r="C26" s="2">
        <v>0.16367999999999999</v>
      </c>
      <c r="D26" s="3">
        <v>0.16611000000000001</v>
      </c>
      <c r="E26" s="2">
        <v>0.17257</v>
      </c>
      <c r="F26" s="2">
        <v>0.17202000000000001</v>
      </c>
      <c r="G26" s="2">
        <v>0.17793999999999999</v>
      </c>
      <c r="H26" s="2">
        <v>0.16924</v>
      </c>
      <c r="I26" s="2">
        <v>0.17734</v>
      </c>
      <c r="J26" s="2">
        <v>0.17197999999999999</v>
      </c>
      <c r="K26" s="2">
        <v>0.17582</v>
      </c>
      <c r="L26" s="2">
        <v>0.16675000000000001</v>
      </c>
      <c r="M26" s="2">
        <v>0.18575</v>
      </c>
      <c r="N26" s="2"/>
      <c r="O26" s="2"/>
      <c r="P26" s="2"/>
      <c r="Q26" s="2"/>
      <c r="R26" s="8">
        <f t="shared" ref="R26:R28" si="1">AVERAGE(C26:Q26)</f>
        <v>0.17265454545454548</v>
      </c>
      <c r="S26" s="9">
        <f>R26/SUM(R26,R42,R58,R74,R10)</f>
        <v>0.28860765649124087</v>
      </c>
      <c r="T26" s="12">
        <f xml:space="preserve"> (Tabelle1!R26 - 'Verbesserte Frot'!R26) /Tabelle1!R26</f>
        <v>0.74420446403077289</v>
      </c>
    </row>
    <row r="27" spans="1:20" x14ac:dyDescent="0.25">
      <c r="A27" s="25"/>
      <c r="B27" s="7" t="s">
        <v>8</v>
      </c>
      <c r="C27" s="2">
        <v>0.37686999999999998</v>
      </c>
      <c r="D27" s="3">
        <v>0.26486999999999999</v>
      </c>
      <c r="E27" s="2">
        <v>0.27707999999999999</v>
      </c>
      <c r="F27" s="2">
        <v>0.27041999999999999</v>
      </c>
      <c r="G27" s="2">
        <v>0.30814000000000002</v>
      </c>
      <c r="H27" s="2">
        <v>0.26973999999999998</v>
      </c>
      <c r="I27" s="2">
        <v>0.29479</v>
      </c>
      <c r="J27" s="2">
        <v>0.28815000000000002</v>
      </c>
      <c r="K27" s="2">
        <v>0.29232000000000002</v>
      </c>
      <c r="L27" s="2">
        <v>0.25189</v>
      </c>
      <c r="M27" s="2">
        <v>0.35210000000000002</v>
      </c>
      <c r="N27" s="2"/>
      <c r="O27" s="2"/>
      <c r="P27" s="2"/>
      <c r="Q27" s="2"/>
      <c r="R27" s="8">
        <f t="shared" si="1"/>
        <v>0.29512454545454542</v>
      </c>
      <c r="S27" s="9">
        <f>R27/SUM(R27,R43,R59,R75,R11)</f>
        <v>0.27769299858859758</v>
      </c>
      <c r="T27" s="12">
        <f xml:space="preserve"> (Tabelle1!R27 - 'Verbesserte Frot'!R27) /Tabelle1!R27</f>
        <v>0.74722453651433862</v>
      </c>
    </row>
    <row r="28" spans="1:20" x14ac:dyDescent="0.25">
      <c r="A28" s="25"/>
      <c r="B28" s="7" t="s">
        <v>9</v>
      </c>
      <c r="C28" s="2">
        <v>5.0100000000000003E-4</v>
      </c>
      <c r="D28" s="2">
        <v>2.2415E-3</v>
      </c>
      <c r="E28" s="2">
        <v>2.4488999999999999E-3</v>
      </c>
      <c r="F28" s="2">
        <v>1.2037E-3</v>
      </c>
      <c r="G28" s="2">
        <v>7.9134000000000005E-5</v>
      </c>
      <c r="H28" s="2">
        <v>5.4219999999999997E-3</v>
      </c>
      <c r="I28" s="2">
        <v>1.5042000000000001E-4</v>
      </c>
      <c r="J28" s="2">
        <v>2.7672E-3</v>
      </c>
      <c r="K28" s="2">
        <v>1.1622E-3</v>
      </c>
      <c r="L28" s="2">
        <v>1.0718E-4</v>
      </c>
      <c r="M28" s="2">
        <v>1.1303000000000001E-3</v>
      </c>
      <c r="N28" s="2"/>
      <c r="O28" s="2"/>
      <c r="P28" s="2"/>
      <c r="Q28" s="2"/>
      <c r="R28" s="8">
        <f t="shared" si="1"/>
        <v>1.5648667272727271E-3</v>
      </c>
      <c r="S28" s="9">
        <f>R28/SUM(R28,R44,R60,R76,R12)</f>
        <v>0.16435335962676359</v>
      </c>
      <c r="T28" s="12">
        <f xml:space="preserve"> (Tabelle1!R28 - 'Verbesserte Frot'!R28) /Tabelle1!R28</f>
        <v>0.89145980426546645</v>
      </c>
    </row>
    <row r="29" spans="1:20" x14ac:dyDescent="0.25">
      <c r="A29" s="25"/>
      <c r="B29" s="30" t="s">
        <v>10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x14ac:dyDescent="0.25">
      <c r="A30" s="25"/>
      <c r="B30" s="6" t="s">
        <v>7</v>
      </c>
      <c r="C30" s="2">
        <v>0.182</v>
      </c>
      <c r="D30" s="3">
        <v>0.15039</v>
      </c>
      <c r="E30" s="2">
        <v>0.15293000000000001</v>
      </c>
      <c r="F30" s="2">
        <v>0.15437000000000001</v>
      </c>
      <c r="G30" s="2">
        <v>0.15532000000000001</v>
      </c>
      <c r="H30" s="2">
        <v>0.15603</v>
      </c>
      <c r="I30" s="2">
        <v>0.15670000000000001</v>
      </c>
      <c r="J30" s="2">
        <v>0.15715000000000001</v>
      </c>
      <c r="K30" s="2">
        <v>0.15756000000000001</v>
      </c>
      <c r="L30" s="2">
        <v>0.15790999999999999</v>
      </c>
      <c r="M30" s="2">
        <v>0.15837999999999999</v>
      </c>
      <c r="N30" s="2"/>
      <c r="O30" s="2"/>
      <c r="P30" s="2"/>
      <c r="Q30" s="2"/>
      <c r="R30" s="8">
        <f t="shared" ref="R30:R32" si="2">AVERAGE(C30:Q30)</f>
        <v>0.1580672727272727</v>
      </c>
      <c r="S30" s="9">
        <f>R30/SUM(R30,R46,R62,R78,R14)</f>
        <v>0.25221866668213955</v>
      </c>
      <c r="T30" s="12">
        <f xml:space="preserve"> (Tabelle1!R30 - 'Verbesserte Frot'!R30) /Tabelle1!R30</f>
        <v>0.53005502881174538</v>
      </c>
    </row>
    <row r="31" spans="1:20" x14ac:dyDescent="0.25">
      <c r="A31" s="25"/>
      <c r="B31" s="7" t="s">
        <v>8</v>
      </c>
      <c r="C31" s="2">
        <v>4.4598000000000004</v>
      </c>
      <c r="D31" s="3">
        <v>0.16803000000000001</v>
      </c>
      <c r="E31" s="2">
        <v>0.16891999999999999</v>
      </c>
      <c r="F31" s="2">
        <v>0.16991999999999999</v>
      </c>
      <c r="G31" s="2">
        <v>0.17043</v>
      </c>
      <c r="H31" s="2">
        <v>0.17158000000000001</v>
      </c>
      <c r="I31" s="2">
        <v>0.17144000000000001</v>
      </c>
      <c r="J31" s="2">
        <v>0.17249</v>
      </c>
      <c r="K31" s="2">
        <v>0.17344000000000001</v>
      </c>
      <c r="L31" s="2">
        <v>0.17363000000000001</v>
      </c>
      <c r="M31" s="2">
        <v>0.17433999999999999</v>
      </c>
      <c r="N31" s="2"/>
      <c r="O31" s="2"/>
      <c r="P31" s="2"/>
      <c r="Q31" s="2"/>
      <c r="R31" s="8">
        <f t="shared" si="2"/>
        <v>0.56127454545454547</v>
      </c>
      <c r="S31" s="9">
        <f>R31/SUM(R31,R47,R63,R79,R15)</f>
        <v>0.22597578472710239</v>
      </c>
      <c r="T31" s="12">
        <f xml:space="preserve"> (Tabelle1!R31 - 'Verbesserte Frot'!R31) /Tabelle1!R31</f>
        <v>0.59663985229775385</v>
      </c>
    </row>
    <row r="32" spans="1:20" x14ac:dyDescent="0.25">
      <c r="A32" s="25"/>
      <c r="B32" s="7" t="s">
        <v>9</v>
      </c>
      <c r="C32" s="2">
        <v>3.0154999999999998E-4</v>
      </c>
      <c r="D32" s="2">
        <v>0.11720999999999999</v>
      </c>
      <c r="E32" s="2">
        <v>0.11904000000000001</v>
      </c>
      <c r="F32" s="2">
        <v>0.12014</v>
      </c>
      <c r="G32" s="2">
        <v>0.12139999999999999</v>
      </c>
      <c r="H32" s="2">
        <v>0.12203</v>
      </c>
      <c r="I32" s="2">
        <v>0.12289</v>
      </c>
      <c r="J32" s="2">
        <v>0.12343999999999999</v>
      </c>
      <c r="K32" s="2">
        <v>0.12385</v>
      </c>
      <c r="L32" s="2">
        <v>0.12397</v>
      </c>
      <c r="M32" s="2">
        <v>0.12408</v>
      </c>
      <c r="N32" s="2"/>
      <c r="O32" s="2"/>
      <c r="P32" s="2"/>
      <c r="Q32" s="2"/>
      <c r="R32" s="8">
        <f t="shared" si="2"/>
        <v>0.11075923181818181</v>
      </c>
      <c r="S32" s="9">
        <f>R32/SUM(R32,R48,R64,R80,R16)</f>
        <v>0.35728592717522956</v>
      </c>
      <c r="T32" s="12">
        <f xml:space="preserve"> (Tabelle1!R32 - 'Verbesserte Frot'!R32) /Tabelle1!R32</f>
        <v>-2.4274423185555105</v>
      </c>
    </row>
    <row r="33" spans="1:20" x14ac:dyDescent="0.25">
      <c r="A33" s="25"/>
      <c r="B33" s="19" t="s">
        <v>11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v>12644.615</v>
      </c>
      <c r="T33" s="13"/>
    </row>
    <row r="34" spans="1:20" ht="15.75" thickBot="1" x14ac:dyDescent="0.3">
      <c r="A34" s="26"/>
      <c r="B34" s="21" t="s">
        <v>13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0">
        <f>1 - AVERAGE(S22,S23,S24,S26:S28,S30:S32)</f>
        <v>0.74765315981283498</v>
      </c>
      <c r="T34" s="34">
        <f xml:space="preserve"> AVERAGE(T22,T23,T24,T26:T28,T30:T32)</f>
        <v>0.38500424673544464</v>
      </c>
    </row>
    <row r="35" spans="1:2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 t="s">
        <v>3</v>
      </c>
      <c r="S35" s="4" t="s">
        <v>4</v>
      </c>
      <c r="T35" s="32"/>
    </row>
    <row r="36" spans="1:20" x14ac:dyDescent="0.25">
      <c r="A36" s="16"/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6"/>
      <c r="S36" s="4" t="s">
        <v>5</v>
      </c>
      <c r="T36" s="32"/>
    </row>
    <row r="37" spans="1:20" x14ac:dyDescent="0.25">
      <c r="A37" s="25">
        <v>2</v>
      </c>
      <c r="B37" s="30" t="s">
        <v>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x14ac:dyDescent="0.25">
      <c r="A38" s="25"/>
      <c r="B38" s="6" t="s">
        <v>7</v>
      </c>
      <c r="C38" s="2">
        <v>0.16369</v>
      </c>
      <c r="D38" s="3">
        <v>0.16611000000000001</v>
      </c>
      <c r="E38" s="2">
        <v>0.17257</v>
      </c>
      <c r="F38" s="2">
        <v>0.17202999999999999</v>
      </c>
      <c r="G38" s="2">
        <v>0.17795</v>
      </c>
      <c r="H38" s="2">
        <v>0.16924</v>
      </c>
      <c r="I38" s="2">
        <v>0.17734</v>
      </c>
      <c r="J38" s="2">
        <v>0.17197999999999999</v>
      </c>
      <c r="K38" s="2">
        <v>0.17582</v>
      </c>
      <c r="L38" s="2">
        <v>0.16675000000000001</v>
      </c>
      <c r="M38" s="2">
        <v>0.18576000000000001</v>
      </c>
      <c r="N38" s="2"/>
      <c r="O38" s="2"/>
      <c r="P38" s="2"/>
      <c r="Q38" s="2"/>
      <c r="R38" s="8">
        <f t="shared" ref="R38:R40" si="3">AVERAGE(C38:Q38)</f>
        <v>0.17265818181818182</v>
      </c>
      <c r="S38" s="9">
        <f>R38/SUM(R38,R54,R70,R86,R22,R6)</f>
        <v>0.28860847207279494</v>
      </c>
      <c r="T38" s="12">
        <f xml:space="preserve"> (Tabelle1!R38 - 'Verbesserte Frot'!R38) /Tabelle1!R38</f>
        <v>0.74421251247462983</v>
      </c>
    </row>
    <row r="39" spans="1:20" x14ac:dyDescent="0.25">
      <c r="A39" s="25"/>
      <c r="B39" s="7" t="s">
        <v>8</v>
      </c>
      <c r="C39" s="2">
        <v>0.37686999999999998</v>
      </c>
      <c r="D39" s="3">
        <v>0.26486999999999999</v>
      </c>
      <c r="E39" s="2">
        <v>0.27707999999999999</v>
      </c>
      <c r="F39" s="2">
        <v>0.27041999999999999</v>
      </c>
      <c r="G39" s="2">
        <v>0.30814000000000002</v>
      </c>
      <c r="H39" s="2">
        <v>0.26973999999999998</v>
      </c>
      <c r="I39" s="2">
        <v>0.29479</v>
      </c>
      <c r="J39" s="2">
        <v>0.28815000000000002</v>
      </c>
      <c r="K39" s="2">
        <v>0.29232000000000002</v>
      </c>
      <c r="L39" s="2">
        <v>0.25189</v>
      </c>
      <c r="M39" s="2">
        <v>0.35210000000000002</v>
      </c>
      <c r="N39" s="2"/>
      <c r="O39" s="2"/>
      <c r="P39" s="2"/>
      <c r="Q39" s="2"/>
      <c r="R39" s="8">
        <f t="shared" si="3"/>
        <v>0.29512454545454542</v>
      </c>
      <c r="S39" s="9">
        <f>R39/SUM(R39,R55,R71,R87,R23,R7)</f>
        <v>0.27769299858859758</v>
      </c>
      <c r="T39" s="12">
        <f xml:space="preserve"> (Tabelle1!R39 - 'Verbesserte Frot'!R39) /Tabelle1!R39</f>
        <v>0.74722453651433862</v>
      </c>
    </row>
    <row r="40" spans="1:20" x14ac:dyDescent="0.25">
      <c r="A40" s="25"/>
      <c r="B40" s="7" t="s">
        <v>9</v>
      </c>
      <c r="C40" s="2">
        <v>5.0100000000000003E-4</v>
      </c>
      <c r="D40" s="2">
        <v>2.2415E-3</v>
      </c>
      <c r="E40" s="2">
        <v>2.4488999999999999E-3</v>
      </c>
      <c r="F40" s="2">
        <v>1.2037E-3</v>
      </c>
      <c r="G40" s="2">
        <v>7.9134000000000005E-5</v>
      </c>
      <c r="H40" s="2">
        <v>5.4219999999999997E-3</v>
      </c>
      <c r="I40" s="2">
        <v>1.5042000000000001E-4</v>
      </c>
      <c r="J40" s="2">
        <v>2.7672E-3</v>
      </c>
      <c r="K40" s="2">
        <v>1.1622E-3</v>
      </c>
      <c r="L40" s="2">
        <v>1.0718E-4</v>
      </c>
      <c r="M40" s="2">
        <v>1.1303000000000001E-3</v>
      </c>
      <c r="N40" s="2"/>
      <c r="O40" s="2"/>
      <c r="P40" s="2"/>
      <c r="Q40" s="2"/>
      <c r="R40" s="8">
        <f t="shared" si="3"/>
        <v>1.5648667272727271E-3</v>
      </c>
      <c r="S40" s="9">
        <f>R40/SUM(R40,R56,R72,R88,R24,R8)</f>
        <v>0.13868569773201897</v>
      </c>
      <c r="T40" s="12">
        <f xml:space="preserve"> (Tabelle1!R40 - 'Verbesserte Frot'!R40) /Tabelle1!R40</f>
        <v>0.89145980426546645</v>
      </c>
    </row>
    <row r="41" spans="1:20" x14ac:dyDescent="0.25">
      <c r="A41" s="25"/>
      <c r="B41" s="30" t="s">
        <v>12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x14ac:dyDescent="0.25">
      <c r="A42" s="25"/>
      <c r="B42" s="6" t="s">
        <v>7</v>
      </c>
      <c r="C42" s="2">
        <v>0.16367999999999999</v>
      </c>
      <c r="D42" s="3">
        <v>0.16611000000000001</v>
      </c>
      <c r="E42" s="2">
        <v>0.17257</v>
      </c>
      <c r="F42" s="2">
        <v>0.17202000000000001</v>
      </c>
      <c r="G42" s="2">
        <v>0.17793999999999999</v>
      </c>
      <c r="H42" s="2">
        <v>0.16924</v>
      </c>
      <c r="I42" s="2">
        <v>0.17734</v>
      </c>
      <c r="J42" s="2">
        <v>0.17197999999999999</v>
      </c>
      <c r="K42" s="2">
        <v>0.17582</v>
      </c>
      <c r="L42" s="2">
        <v>0.16675000000000001</v>
      </c>
      <c r="M42" s="2">
        <v>0.18575</v>
      </c>
      <c r="N42" s="2"/>
      <c r="O42" s="2"/>
      <c r="P42" s="2"/>
      <c r="Q42" s="2"/>
      <c r="R42" s="8">
        <f t="shared" ref="R42:R44" si="4">AVERAGE(C42:Q42)</f>
        <v>0.17265454545454548</v>
      </c>
      <c r="S42" s="9">
        <f>R42/SUM(R42,R58,R74,R90,R26,R10)</f>
        <v>0.28860765649124087</v>
      </c>
      <c r="T42" s="12">
        <f xml:space="preserve"> (Tabelle1!R42 - 'Verbesserte Frot'!R42) /Tabelle1!R42</f>
        <v>0.74420446403077289</v>
      </c>
    </row>
    <row r="43" spans="1:20" x14ac:dyDescent="0.25">
      <c r="A43" s="25"/>
      <c r="B43" s="7" t="s">
        <v>8</v>
      </c>
      <c r="C43" s="2">
        <v>0.37686999999999998</v>
      </c>
      <c r="D43" s="3">
        <v>0.26486999999999999</v>
      </c>
      <c r="E43" s="2">
        <v>0.27707999999999999</v>
      </c>
      <c r="F43" s="2">
        <v>0.27041999999999999</v>
      </c>
      <c r="G43" s="2">
        <v>0.30814000000000002</v>
      </c>
      <c r="H43" s="2">
        <v>0.26973999999999998</v>
      </c>
      <c r="I43" s="2">
        <v>0.29479</v>
      </c>
      <c r="J43" s="2">
        <v>0.28815000000000002</v>
      </c>
      <c r="K43" s="2">
        <v>0.29232000000000002</v>
      </c>
      <c r="L43" s="2">
        <v>0.25189</v>
      </c>
      <c r="M43" s="2">
        <v>0.35210000000000002</v>
      </c>
      <c r="N43" s="2"/>
      <c r="O43" s="2"/>
      <c r="P43" s="2"/>
      <c r="Q43" s="2"/>
      <c r="R43" s="8">
        <f t="shared" si="4"/>
        <v>0.29512454545454542</v>
      </c>
      <c r="S43" s="9">
        <f>R43/SUM(R43,R59,R75,R91,R27,R11)</f>
        <v>0.27769299858859758</v>
      </c>
      <c r="T43" s="12">
        <f xml:space="preserve"> (Tabelle1!R43 - 'Verbesserte Frot'!R43) /Tabelle1!R43</f>
        <v>0.74722453651433862</v>
      </c>
    </row>
    <row r="44" spans="1:20" x14ac:dyDescent="0.25">
      <c r="A44" s="25"/>
      <c r="B44" s="7" t="s">
        <v>9</v>
      </c>
      <c r="C44" s="2">
        <v>5.0100000000000003E-4</v>
      </c>
      <c r="D44" s="2">
        <v>2.2415E-3</v>
      </c>
      <c r="E44" s="2">
        <v>2.4488999999999999E-3</v>
      </c>
      <c r="F44" s="2">
        <v>1.2037E-3</v>
      </c>
      <c r="G44" s="2">
        <v>7.9134000000000005E-5</v>
      </c>
      <c r="H44" s="2">
        <v>5.4219999999999997E-3</v>
      </c>
      <c r="I44" s="2">
        <v>1.5042000000000001E-4</v>
      </c>
      <c r="J44" s="2">
        <v>2.7672E-3</v>
      </c>
      <c r="K44" s="2">
        <v>1.1622E-3</v>
      </c>
      <c r="L44" s="2">
        <v>1.0718E-4</v>
      </c>
      <c r="M44" s="2">
        <v>1.1303000000000001E-3</v>
      </c>
      <c r="N44" s="2"/>
      <c r="O44" s="2"/>
      <c r="P44" s="2"/>
      <c r="Q44" s="2"/>
      <c r="R44" s="8">
        <f t="shared" si="4"/>
        <v>1.5648667272727271E-3</v>
      </c>
      <c r="S44" s="9">
        <f>R44/SUM(R44,R60,R76,R92,R28,R12)</f>
        <v>0.16435335962676359</v>
      </c>
      <c r="T44" s="12">
        <f xml:space="preserve"> (Tabelle1!R44 - 'Verbesserte Frot'!R44) /Tabelle1!R44</f>
        <v>0.89145980426546645</v>
      </c>
    </row>
    <row r="45" spans="1:20" x14ac:dyDescent="0.25">
      <c r="A45" s="25"/>
      <c r="B45" s="30" t="s">
        <v>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x14ac:dyDescent="0.25">
      <c r="A46" s="25"/>
      <c r="B46" s="6" t="s">
        <v>7</v>
      </c>
      <c r="C46" s="2">
        <v>0.182</v>
      </c>
      <c r="D46" s="3">
        <v>0.15039</v>
      </c>
      <c r="E46" s="2">
        <v>0.15293000000000001</v>
      </c>
      <c r="F46" s="2">
        <v>0.15437000000000001</v>
      </c>
      <c r="G46" s="2">
        <v>0.15532000000000001</v>
      </c>
      <c r="H46" s="2">
        <v>0.15603</v>
      </c>
      <c r="I46" s="2">
        <v>0.15670000000000001</v>
      </c>
      <c r="J46" s="2">
        <v>0.15715000000000001</v>
      </c>
      <c r="K46" s="2">
        <v>0.15756000000000001</v>
      </c>
      <c r="L46" s="2">
        <v>0.15790999999999999</v>
      </c>
      <c r="M46" s="2">
        <v>0.15837999999999999</v>
      </c>
      <c r="N46" s="2"/>
      <c r="O46" s="2"/>
      <c r="P46" s="2"/>
      <c r="Q46" s="2"/>
      <c r="R46" s="8">
        <f t="shared" ref="R46:R48" si="5">AVERAGE(C46:Q46)</f>
        <v>0.1580672727272727</v>
      </c>
      <c r="S46" s="9">
        <f>R46/SUM(R46,R62,R78,R94,R30,R14)</f>
        <v>0.25221866668213955</v>
      </c>
      <c r="T46" s="12">
        <f xml:space="preserve"> (Tabelle1!R46 - 'Verbesserte Frot'!R46) /Tabelle1!R46</f>
        <v>0.53005502881174538</v>
      </c>
    </row>
    <row r="47" spans="1:20" x14ac:dyDescent="0.25">
      <c r="A47" s="25"/>
      <c r="B47" s="7" t="s">
        <v>8</v>
      </c>
      <c r="C47" s="2">
        <v>4.4598000000000004</v>
      </c>
      <c r="D47" s="3">
        <v>0.16803000000000001</v>
      </c>
      <c r="E47" s="2">
        <v>0.16891999999999999</v>
      </c>
      <c r="F47" s="2">
        <v>0.16991999999999999</v>
      </c>
      <c r="G47" s="2">
        <v>0.17043</v>
      </c>
      <c r="H47" s="2">
        <v>0.17158000000000001</v>
      </c>
      <c r="I47" s="2">
        <v>0.17144000000000001</v>
      </c>
      <c r="J47" s="2">
        <v>0.17249</v>
      </c>
      <c r="K47" s="2">
        <v>0.17344000000000001</v>
      </c>
      <c r="L47" s="2">
        <v>0.17363000000000001</v>
      </c>
      <c r="M47" s="2">
        <v>0.17433999999999999</v>
      </c>
      <c r="N47" s="2"/>
      <c r="O47" s="2"/>
      <c r="P47" s="2"/>
      <c r="Q47" s="2"/>
      <c r="R47" s="8">
        <f t="shared" si="5"/>
        <v>0.56127454545454547</v>
      </c>
      <c r="S47" s="9">
        <f>R47/SUM(R47,R63,R79,R95,R31,R15)</f>
        <v>0.22597578472710239</v>
      </c>
      <c r="T47" s="12">
        <f xml:space="preserve"> (Tabelle1!R47 - 'Verbesserte Frot'!R47) /Tabelle1!R47</f>
        <v>0.59663985229775385</v>
      </c>
    </row>
    <row r="48" spans="1:20" x14ac:dyDescent="0.25">
      <c r="A48" s="25"/>
      <c r="B48" s="7" t="s">
        <v>9</v>
      </c>
      <c r="C48" s="2">
        <v>3.0154999999999998E-4</v>
      </c>
      <c r="D48" s="2">
        <v>0.11720999999999999</v>
      </c>
      <c r="E48" s="2">
        <v>0.11904000000000001</v>
      </c>
      <c r="F48" s="2">
        <v>0.12014</v>
      </c>
      <c r="G48" s="2">
        <v>0.12139999999999999</v>
      </c>
      <c r="H48" s="2">
        <v>0.12203</v>
      </c>
      <c r="I48" s="2">
        <v>0.12289</v>
      </c>
      <c r="J48" s="2">
        <v>0.12343999999999999</v>
      </c>
      <c r="K48" s="2">
        <v>0.12385</v>
      </c>
      <c r="L48" s="2">
        <v>0.12397</v>
      </c>
      <c r="M48" s="2">
        <v>0.12408</v>
      </c>
      <c r="N48" s="2"/>
      <c r="O48" s="2"/>
      <c r="P48" s="2"/>
      <c r="Q48" s="2"/>
      <c r="R48" s="8">
        <f t="shared" si="5"/>
        <v>0.11075923181818181</v>
      </c>
      <c r="S48" s="9">
        <f>R48/SUM(R48,R64,R80,R96,R32,R16)</f>
        <v>0.35728592717522956</v>
      </c>
      <c r="T48" s="12">
        <f xml:space="preserve"> (Tabelle1!R48 - 'Verbesserte Frot'!R48) /Tabelle1!R48</f>
        <v>-2.4274423185555105</v>
      </c>
    </row>
    <row r="49" spans="1:20" x14ac:dyDescent="0.25">
      <c r="A49" s="25"/>
      <c r="B49" s="19" t="s">
        <v>11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1">
        <v>12611.532999999999</v>
      </c>
      <c r="T49" s="13"/>
    </row>
    <row r="50" spans="1:20" ht="15.75" thickBot="1" x14ac:dyDescent="0.3">
      <c r="A50" s="26"/>
      <c r="B50" s="21" t="s">
        <v>13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0">
        <f>1 - AVERAGE(S38,S39,S40,S42:S44,S46:S48)</f>
        <v>0.74765315981283498</v>
      </c>
      <c r="T50" s="34">
        <f xml:space="preserve"> AVERAGE(T38,T39,T40,T42:T44,T46:T48)</f>
        <v>0.38500424673544464</v>
      </c>
    </row>
    <row r="51" spans="1:2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 t="s">
        <v>3</v>
      </c>
      <c r="S51" s="4" t="s">
        <v>4</v>
      </c>
      <c r="T51" s="32"/>
    </row>
    <row r="52" spans="1:20" x14ac:dyDescent="0.25">
      <c r="A52" s="16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6"/>
      <c r="S52" s="4" t="s">
        <v>5</v>
      </c>
      <c r="T52" s="32"/>
    </row>
    <row r="53" spans="1:20" x14ac:dyDescent="0.25">
      <c r="A53" s="25">
        <v>3</v>
      </c>
      <c r="B53" s="30" t="s">
        <v>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x14ac:dyDescent="0.25">
      <c r="A54" s="25"/>
      <c r="B54" s="6" t="s">
        <v>7</v>
      </c>
      <c r="C54" s="2">
        <v>0.12436999999999999</v>
      </c>
      <c r="D54" s="3">
        <v>0.14316999999999999</v>
      </c>
      <c r="E54" s="2">
        <v>0.13105</v>
      </c>
      <c r="F54" s="2">
        <v>0.12378</v>
      </c>
      <c r="G54" s="2">
        <v>0.12640999999999999</v>
      </c>
      <c r="H54" s="2">
        <v>0.12698000000000001</v>
      </c>
      <c r="I54" s="2">
        <v>0.12786</v>
      </c>
      <c r="J54" s="2">
        <v>0.12474</v>
      </c>
      <c r="K54" s="2">
        <v>0.12481</v>
      </c>
      <c r="L54" s="2">
        <v>0.1196</v>
      </c>
      <c r="M54" s="2">
        <v>0.11833</v>
      </c>
      <c r="N54" s="2"/>
      <c r="O54" s="2"/>
      <c r="P54" s="2"/>
      <c r="Q54" s="2"/>
      <c r="R54" s="8">
        <f t="shared" ref="R54:R56" si="6">AVERAGE(C54:Q54)</f>
        <v>0.12646363636363636</v>
      </c>
      <c r="S54" s="9">
        <f>R54/SUM(R54,R70,R86,R102,R38,R22,R6)</f>
        <v>0.21139152792720511</v>
      </c>
      <c r="T54" s="12">
        <f xml:space="preserve"> (Tabelle1!R54 - 'Verbesserte Frot'!R54) /Tabelle1!R54</f>
        <v>0.72637794501201813</v>
      </c>
    </row>
    <row r="55" spans="1:20" x14ac:dyDescent="0.25">
      <c r="A55" s="25"/>
      <c r="B55" s="7" t="s">
        <v>8</v>
      </c>
      <c r="C55" s="2">
        <v>0.23175000000000001</v>
      </c>
      <c r="D55" s="3">
        <v>0.28627000000000002</v>
      </c>
      <c r="E55" s="2">
        <v>0.28203</v>
      </c>
      <c r="F55" s="2">
        <v>0.21634999999999999</v>
      </c>
      <c r="G55" s="2">
        <v>0.24323</v>
      </c>
      <c r="H55" s="2">
        <v>0.24192</v>
      </c>
      <c r="I55" s="2">
        <v>0.21967</v>
      </c>
      <c r="J55" s="2">
        <v>0.23949999999999999</v>
      </c>
      <c r="K55" s="2">
        <v>0.22961000000000001</v>
      </c>
      <c r="L55" s="2">
        <v>0.21107000000000001</v>
      </c>
      <c r="M55" s="2">
        <v>0.19747999999999999</v>
      </c>
      <c r="N55" s="2"/>
      <c r="O55" s="2"/>
      <c r="P55" s="2"/>
      <c r="Q55" s="2"/>
      <c r="R55" s="8">
        <f t="shared" si="6"/>
        <v>0.23626181818181816</v>
      </c>
      <c r="S55" s="9">
        <f>R55/SUM(R55,R71,R87,R103,R39,R23,R7)</f>
        <v>0.22230700141140242</v>
      </c>
      <c r="T55" s="12">
        <f xml:space="preserve"> (Tabelle1!R55 - 'Verbesserte Frot'!R55) /Tabelle1!R55</f>
        <v>0.70367769042637496</v>
      </c>
    </row>
    <row r="56" spans="1:20" x14ac:dyDescent="0.25">
      <c r="A56" s="25"/>
      <c r="B56" s="7" t="s">
        <v>9</v>
      </c>
      <c r="C56" s="2">
        <v>5.0100000000000003E-4</v>
      </c>
      <c r="D56" s="2">
        <v>4.0844999999999996E-3</v>
      </c>
      <c r="E56" s="2">
        <v>2.1633999999999998E-3</v>
      </c>
      <c r="F56" s="2">
        <v>5.0353000000000004E-3</v>
      </c>
      <c r="G56" s="2">
        <v>6.1809999999999999E-3</v>
      </c>
      <c r="H56" s="2">
        <v>5.9411999999999998E-3</v>
      </c>
      <c r="I56" s="2">
        <v>3.6302000000000001E-3</v>
      </c>
      <c r="J56" s="2">
        <v>5.1338000000000002E-4</v>
      </c>
      <c r="K56" s="2">
        <v>5.1184000000000004E-3</v>
      </c>
      <c r="L56" s="2">
        <v>5.4724999999999999E-3</v>
      </c>
      <c r="M56" s="2">
        <v>6.2050999999999999E-3</v>
      </c>
      <c r="N56" s="2"/>
      <c r="O56" s="2"/>
      <c r="P56" s="2"/>
      <c r="Q56" s="2"/>
      <c r="R56" s="8">
        <f t="shared" si="6"/>
        <v>4.0769072727272725E-3</v>
      </c>
      <c r="S56" s="9">
        <f>R56/SUM(R56,R72,R88,R104,R40,R24,R8)</f>
        <v>0.361314302267981</v>
      </c>
      <c r="T56" s="12">
        <f xml:space="preserve"> (Tabelle1!R56 - 'Verbesserte Frot'!R56) /Tabelle1!R56</f>
        <v>0.74019588958268245</v>
      </c>
    </row>
    <row r="57" spans="1:20" x14ac:dyDescent="0.25">
      <c r="A57" s="25"/>
      <c r="B57" s="30" t="s">
        <v>12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x14ac:dyDescent="0.25">
      <c r="A58" s="25"/>
      <c r="B58" s="6" t="s">
        <v>7</v>
      </c>
      <c r="C58" s="2">
        <v>0.12436999999999999</v>
      </c>
      <c r="D58" s="3">
        <v>0.14316999999999999</v>
      </c>
      <c r="E58" s="2">
        <v>0.13103999999999999</v>
      </c>
      <c r="F58" s="2">
        <v>0.12378</v>
      </c>
      <c r="G58" s="2">
        <v>0.12640999999999999</v>
      </c>
      <c r="H58" s="2">
        <v>0.12698000000000001</v>
      </c>
      <c r="I58" s="2">
        <v>0.12786</v>
      </c>
      <c r="J58" s="2">
        <v>0.12474</v>
      </c>
      <c r="K58" s="2">
        <v>0.12481</v>
      </c>
      <c r="L58" s="2">
        <v>0.11959</v>
      </c>
      <c r="M58" s="2">
        <v>0.11833</v>
      </c>
      <c r="N58" s="2"/>
      <c r="O58" s="2"/>
      <c r="P58" s="2"/>
      <c r="Q58" s="2"/>
      <c r="R58" s="8">
        <f t="shared" ref="R58:R60" si="7">AVERAGE(C58:Q58)</f>
        <v>0.1264618181818182</v>
      </c>
      <c r="S58" s="9">
        <f>R58/SUM(R58,R74,R90,R106,R42,R26,R10)</f>
        <v>0.21139234350875913</v>
      </c>
      <c r="T58" s="12">
        <f xml:space="preserve"> (Tabelle1!R58 - 'Verbesserte Frot'!R58) /Tabelle1!R58</f>
        <v>0.72637003816043122</v>
      </c>
    </row>
    <row r="59" spans="1:20" x14ac:dyDescent="0.25">
      <c r="A59" s="25"/>
      <c r="B59" s="7" t="s">
        <v>8</v>
      </c>
      <c r="C59" s="2">
        <v>0.23175000000000001</v>
      </c>
      <c r="D59" s="3">
        <v>0.28627000000000002</v>
      </c>
      <c r="E59" s="2">
        <v>0.28203</v>
      </c>
      <c r="F59" s="2">
        <v>0.21634999999999999</v>
      </c>
      <c r="G59" s="2">
        <v>0.24323</v>
      </c>
      <c r="H59" s="2">
        <v>0.24192</v>
      </c>
      <c r="I59" s="2">
        <v>0.21967</v>
      </c>
      <c r="J59" s="2">
        <v>0.23949999999999999</v>
      </c>
      <c r="K59" s="2">
        <v>0.22961000000000001</v>
      </c>
      <c r="L59" s="2">
        <v>0.21107000000000001</v>
      </c>
      <c r="M59" s="2">
        <v>0.19747999999999999</v>
      </c>
      <c r="N59" s="2"/>
      <c r="O59" s="2"/>
      <c r="P59" s="2"/>
      <c r="Q59" s="2"/>
      <c r="R59" s="8">
        <f t="shared" si="7"/>
        <v>0.23626181818181816</v>
      </c>
      <c r="S59" s="9">
        <f>R59/SUM(R59,R75,R91,R107,R43,R27,R11)</f>
        <v>0.22230700141140242</v>
      </c>
      <c r="T59" s="12">
        <f xml:space="preserve"> (Tabelle1!R59 - 'Verbesserte Frot'!R59) /Tabelle1!R59</f>
        <v>0.70367769042637496</v>
      </c>
    </row>
    <row r="60" spans="1:20" x14ac:dyDescent="0.25">
      <c r="A60" s="25"/>
      <c r="B60" s="7" t="s">
        <v>9</v>
      </c>
      <c r="C60" s="2">
        <v>5.0100000000000003E-4</v>
      </c>
      <c r="D60" s="2">
        <v>4.0844999999999996E-3</v>
      </c>
      <c r="E60" s="2">
        <v>2.1633999999999998E-3</v>
      </c>
      <c r="F60" s="2">
        <v>4.8101999999999997E-3</v>
      </c>
      <c r="G60" s="2">
        <v>4.0064999999999996E-3</v>
      </c>
      <c r="H60" s="2">
        <v>5.9411999999999998E-3</v>
      </c>
      <c r="I60" s="2">
        <v>2.3081999999999998E-3</v>
      </c>
      <c r="J60" s="2">
        <v>5.1338000000000002E-4</v>
      </c>
      <c r="K60" s="2">
        <v>5.1184000000000004E-3</v>
      </c>
      <c r="L60" s="2">
        <v>5.4724999999999999E-3</v>
      </c>
      <c r="M60" s="2">
        <v>2.3463999999999999E-4</v>
      </c>
      <c r="N60" s="2"/>
      <c r="O60" s="2"/>
      <c r="P60" s="2"/>
      <c r="Q60" s="2"/>
      <c r="R60" s="8">
        <f t="shared" si="7"/>
        <v>3.1958109090909088E-3</v>
      </c>
      <c r="S60" s="9">
        <f>R60/SUM(R60,R76,R92,R108,R44,R28,R12)</f>
        <v>0.33564664037323638</v>
      </c>
      <c r="T60" s="12">
        <f xml:space="preserve"> (Tabelle1!R60 - 'Verbesserte Frot'!R60) /Tabelle1!R60</f>
        <v>0.79634444573891461</v>
      </c>
    </row>
    <row r="61" spans="1:20" x14ac:dyDescent="0.25">
      <c r="A61" s="25"/>
      <c r="B61" s="30" t="s">
        <v>10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x14ac:dyDescent="0.25">
      <c r="A62" s="25"/>
      <c r="B62" s="6" t="s">
        <v>7</v>
      </c>
      <c r="C62" s="2">
        <v>0.17469999999999999</v>
      </c>
      <c r="D62" s="3">
        <v>0.18257000000000001</v>
      </c>
      <c r="E62" s="2">
        <v>0.15021999999999999</v>
      </c>
      <c r="F62" s="2">
        <v>0.15010999999999999</v>
      </c>
      <c r="G62" s="2">
        <v>0.15010999999999999</v>
      </c>
      <c r="H62" s="2">
        <v>0.15009</v>
      </c>
      <c r="I62" s="2">
        <v>0.15007999999999999</v>
      </c>
      <c r="J62" s="2">
        <v>0.15010999999999999</v>
      </c>
      <c r="K62" s="2">
        <v>0.14998</v>
      </c>
      <c r="L62" s="2">
        <v>0.15004999999999999</v>
      </c>
      <c r="M62" s="2">
        <v>0.15013000000000001</v>
      </c>
      <c r="N62" s="2"/>
      <c r="O62" s="2"/>
      <c r="P62" s="2"/>
      <c r="Q62" s="2"/>
      <c r="R62" s="8">
        <f t="shared" ref="R62:R63" si="8">AVERAGE(C62:Q62)</f>
        <v>0.15528636363636364</v>
      </c>
      <c r="S62" s="9">
        <f>R62/SUM(R62,R78,R94,R110,R46,R30,R14)</f>
        <v>0.24778133331786048</v>
      </c>
      <c r="T62" s="12">
        <f xml:space="preserve"> (Tabelle1!R62 - 'Verbesserte Frot'!R62) /Tabelle1!R62</f>
        <v>0.68824202559184089</v>
      </c>
    </row>
    <row r="63" spans="1:20" x14ac:dyDescent="0.25">
      <c r="A63" s="25"/>
      <c r="B63" s="7" t="s">
        <v>8</v>
      </c>
      <c r="C63" s="2">
        <v>4.4912999999999998</v>
      </c>
      <c r="D63" s="3">
        <v>0.43665999999999999</v>
      </c>
      <c r="E63" s="2">
        <v>0.28444999999999998</v>
      </c>
      <c r="F63" s="2">
        <v>0.28445999999999999</v>
      </c>
      <c r="G63" s="2">
        <v>0.28437000000000001</v>
      </c>
      <c r="H63" s="2">
        <v>0.28437000000000001</v>
      </c>
      <c r="I63" s="2">
        <v>0.2843</v>
      </c>
      <c r="J63" s="2">
        <v>0.28427000000000002</v>
      </c>
      <c r="K63" s="2">
        <v>0.28404000000000001</v>
      </c>
      <c r="L63" s="2">
        <v>0.28427999999999998</v>
      </c>
      <c r="M63" s="2">
        <v>0.28427999999999998</v>
      </c>
      <c r="N63" s="2"/>
      <c r="O63" s="2"/>
      <c r="P63" s="2"/>
      <c r="Q63" s="2"/>
      <c r="R63" s="8">
        <f t="shared" si="8"/>
        <v>0.68061636363636357</v>
      </c>
      <c r="S63" s="9">
        <f>R63/SUM(R63,R79,R95,R111,R47,R31,R15)</f>
        <v>0.27402421527289766</v>
      </c>
      <c r="T63" s="12">
        <f xml:space="preserve"> (Tabelle1!R63 - 'Verbesserte Frot'!R63) /Tabelle1!R63</f>
        <v>0.53873518419713418</v>
      </c>
    </row>
    <row r="64" spans="1:20" x14ac:dyDescent="0.25">
      <c r="A64" s="25"/>
      <c r="B64" s="7" t="s">
        <v>9</v>
      </c>
      <c r="C64" s="2">
        <v>4.2745999999999999E-3</v>
      </c>
      <c r="D64" s="2">
        <v>4.9432999999999998E-2</v>
      </c>
      <c r="E64" s="2">
        <v>4.8279000000000002E-2</v>
      </c>
      <c r="F64" s="2">
        <v>4.8279000000000002E-2</v>
      </c>
      <c r="G64" s="2">
        <v>4.8441999999999999E-2</v>
      </c>
      <c r="H64" s="2">
        <v>4.8409000000000001E-2</v>
      </c>
      <c r="I64" s="2">
        <v>4.8408E-2</v>
      </c>
      <c r="J64" s="2">
        <v>4.8000000000000001E-2</v>
      </c>
      <c r="K64" s="2">
        <v>4.8000000000000001E-2</v>
      </c>
      <c r="L64" s="2">
        <v>4.7565000000000003E-2</v>
      </c>
      <c r="M64" s="2">
        <v>4.7567999999999999E-2</v>
      </c>
      <c r="N64" s="2"/>
      <c r="O64" s="2"/>
      <c r="P64" s="2"/>
      <c r="Q64" s="2"/>
      <c r="R64" s="8">
        <f>AVERAGE(C64:Q64)</f>
        <v>4.4241599999999999E-2</v>
      </c>
      <c r="S64" s="9">
        <f>R64/SUM(R64,R80,R96,R112,R48,R32,R16)</f>
        <v>0.14271407282477047</v>
      </c>
      <c r="T64" s="12">
        <f xml:space="preserve"> (Tabelle1!R64 - 'Verbesserte Frot'!R64) /Tabelle1!R64</f>
        <v>0.41320848106386482</v>
      </c>
    </row>
    <row r="65" spans="1:20" x14ac:dyDescent="0.25">
      <c r="A65" s="25"/>
      <c r="B65" s="19" t="s">
        <v>11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4">
        <v>1256.7349999999999</v>
      </c>
      <c r="T65" s="13"/>
    </row>
    <row r="66" spans="1:20" ht="15.75" thickBot="1" x14ac:dyDescent="0.3">
      <c r="A66" s="26"/>
      <c r="B66" s="21" t="s">
        <v>13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0">
        <f>1 - AVERAGE(S54,S55,S56,S58:S60,S62:S64)</f>
        <v>0.75234684018716502</v>
      </c>
      <c r="T66" s="34">
        <f xml:space="preserve"> AVERAGE(T54,T55,T56,T58:T60,T62:T64)</f>
        <v>0.67075882113329288</v>
      </c>
    </row>
  </sheetData>
  <mergeCells count="45">
    <mergeCell ref="T51:T52"/>
    <mergeCell ref="A53:A66"/>
    <mergeCell ref="B53:T53"/>
    <mergeCell ref="B57:T57"/>
    <mergeCell ref="B61:T61"/>
    <mergeCell ref="B65:R65"/>
    <mergeCell ref="B66:R66"/>
    <mergeCell ref="A51:A52"/>
    <mergeCell ref="B51:B52"/>
    <mergeCell ref="C51:Q51"/>
    <mergeCell ref="R51:R52"/>
    <mergeCell ref="A37:A50"/>
    <mergeCell ref="B37:T37"/>
    <mergeCell ref="B41:T41"/>
    <mergeCell ref="B45:T45"/>
    <mergeCell ref="B49:R49"/>
    <mergeCell ref="B50:R50"/>
    <mergeCell ref="T35:T36"/>
    <mergeCell ref="A19:A20"/>
    <mergeCell ref="B19:B20"/>
    <mergeCell ref="C19:Q19"/>
    <mergeCell ref="R19:R20"/>
    <mergeCell ref="T19:T20"/>
    <mergeCell ref="A21:A34"/>
    <mergeCell ref="B21:T21"/>
    <mergeCell ref="B25:T25"/>
    <mergeCell ref="B29:T29"/>
    <mergeCell ref="B33:R33"/>
    <mergeCell ref="B34:R34"/>
    <mergeCell ref="A35:A36"/>
    <mergeCell ref="B35:B36"/>
    <mergeCell ref="C35:Q35"/>
    <mergeCell ref="R35:R36"/>
    <mergeCell ref="A5:A18"/>
    <mergeCell ref="B5:T5"/>
    <mergeCell ref="B9:T9"/>
    <mergeCell ref="B13:T13"/>
    <mergeCell ref="B17:R17"/>
    <mergeCell ref="B18:R18"/>
    <mergeCell ref="A1:S2"/>
    <mergeCell ref="T1:T4"/>
    <mergeCell ref="A3:A4"/>
    <mergeCell ref="B3:B4"/>
    <mergeCell ref="C3:Q3"/>
    <mergeCell ref="R3:R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0B2B-85FB-42AB-940A-E82B17718E9E}">
  <dimension ref="A1:T66"/>
  <sheetViews>
    <sheetView workbookViewId="0">
      <selection activeCell="W15" sqref="W15"/>
    </sheetView>
  </sheetViews>
  <sheetFormatPr baseColWidth="10" defaultRowHeight="15" x14ac:dyDescent="0.25"/>
  <cols>
    <col min="1" max="1" width="8.85546875" customWidth="1"/>
    <col min="2" max="2" width="11.42578125" customWidth="1"/>
    <col min="3" max="17" width="5.7109375" customWidth="1"/>
    <col min="18" max="18" width="9.7109375" customWidth="1"/>
    <col min="19" max="20" width="8.7109375" customWidth="1"/>
  </cols>
  <sheetData>
    <row r="1" spans="1:20" x14ac:dyDescent="0.25">
      <c r="A1" s="3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9" t="s">
        <v>15</v>
      </c>
    </row>
    <row r="2" spans="1:20" ht="26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30" x14ac:dyDescent="0.2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3</v>
      </c>
      <c r="S3" s="4" t="s">
        <v>4</v>
      </c>
      <c r="T3" s="24"/>
    </row>
    <row r="4" spans="1:20" x14ac:dyDescent="0.25">
      <c r="A4" s="16"/>
      <c r="B4" s="16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16"/>
      <c r="S4" s="4" t="s">
        <v>5</v>
      </c>
      <c r="T4" s="24"/>
    </row>
    <row r="5" spans="1:20" ht="15" customHeight="1" x14ac:dyDescent="0.25">
      <c r="A5" s="25">
        <v>0</v>
      </c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5" customHeight="1" x14ac:dyDescent="0.25">
      <c r="A6" s="25"/>
      <c r="B6" s="6" t="s">
        <v>7</v>
      </c>
      <c r="C6" s="2">
        <v>0.3679</v>
      </c>
      <c r="D6" s="3">
        <v>0.46034999999999998</v>
      </c>
      <c r="E6" s="2">
        <v>0.56018000000000001</v>
      </c>
      <c r="F6" s="2">
        <v>0.51995999999999998</v>
      </c>
      <c r="G6" s="2">
        <v>0.45496999999999999</v>
      </c>
      <c r="H6" s="2">
        <v>0.30970999999999999</v>
      </c>
      <c r="I6" s="2">
        <v>0.21911</v>
      </c>
      <c r="J6" s="2">
        <v>0.21351999999999999</v>
      </c>
      <c r="K6" s="2">
        <v>0.21934000000000001</v>
      </c>
      <c r="L6" s="2">
        <v>0.2777</v>
      </c>
      <c r="M6" s="2">
        <v>0.59831000000000001</v>
      </c>
      <c r="N6" s="2"/>
      <c r="O6" s="2"/>
      <c r="P6" s="2"/>
      <c r="Q6" s="2"/>
      <c r="R6" s="8">
        <f>AVERAGE(C6:Q6)</f>
        <v>0.38191363636363634</v>
      </c>
      <c r="S6" s="9">
        <f>R6/SUM(R6,R22,R38,R54)</f>
        <v>0.20280075075451987</v>
      </c>
      <c r="T6" s="12">
        <f xml:space="preserve"> (Tabelle1!R6 - 'Verbesserte Tastrate'!R6) /Tabelle1!R6</f>
        <v>-5.2074698668456362E-2</v>
      </c>
    </row>
    <row r="7" spans="1:20" ht="15" customHeight="1" x14ac:dyDescent="0.25">
      <c r="A7" s="25"/>
      <c r="B7" s="7" t="s">
        <v>8</v>
      </c>
      <c r="C7" s="2">
        <v>0.71221999999999996</v>
      </c>
      <c r="D7" s="3">
        <v>0.92747999999999997</v>
      </c>
      <c r="E7" s="2">
        <v>0.93916999999999995</v>
      </c>
      <c r="F7" s="2">
        <v>0.93466000000000005</v>
      </c>
      <c r="G7" s="2">
        <v>0.93376000000000003</v>
      </c>
      <c r="H7" s="2">
        <v>0.95662999999999998</v>
      </c>
      <c r="I7" s="2">
        <v>0.37429000000000001</v>
      </c>
      <c r="J7" s="2">
        <v>0.38007000000000002</v>
      </c>
      <c r="K7" s="2">
        <v>0.40303</v>
      </c>
      <c r="L7" s="2">
        <v>0.90991</v>
      </c>
      <c r="M7" s="2">
        <v>0.94657000000000002</v>
      </c>
      <c r="N7" s="2"/>
      <c r="O7" s="2"/>
      <c r="P7" s="2"/>
      <c r="Q7" s="2"/>
      <c r="R7" s="8">
        <f>AVERAGE(C7:Q7)</f>
        <v>0.76525363636363641</v>
      </c>
      <c r="S7" s="9">
        <f>R7/SUM(R7,R23,R39,R55)</f>
        <v>0.22603263887471714</v>
      </c>
      <c r="T7" s="12">
        <f xml:space="preserve"> (Tabelle1!R7 - 'Verbesserte Tastrate'!R7) /Tabelle1!R7</f>
        <v>-0.10014036353371078</v>
      </c>
    </row>
    <row r="8" spans="1:20" ht="15" customHeight="1" x14ac:dyDescent="0.25">
      <c r="A8" s="25"/>
      <c r="B8" s="7" t="s">
        <v>9</v>
      </c>
      <c r="C8" s="2">
        <v>5.0100000000000003E-4</v>
      </c>
      <c r="D8" s="2">
        <v>4.0470000000000002E-3</v>
      </c>
      <c r="E8" s="2">
        <v>4.3938000000000001E-4</v>
      </c>
      <c r="F8" s="2">
        <v>2.3829999999999999E-4</v>
      </c>
      <c r="G8" s="2">
        <v>2.0842E-3</v>
      </c>
      <c r="H8" s="2">
        <v>1.2975E-2</v>
      </c>
      <c r="I8" s="2">
        <v>1.6923000000000001E-2</v>
      </c>
      <c r="J8" s="2">
        <v>3.5928000000000002E-3</v>
      </c>
      <c r="K8" s="2">
        <v>3.0926E-3</v>
      </c>
      <c r="L8" s="2">
        <v>1.133E-2</v>
      </c>
      <c r="M8" s="2">
        <v>7.5499E-3</v>
      </c>
      <c r="N8" s="2"/>
      <c r="O8" s="2"/>
      <c r="P8" s="2"/>
      <c r="Q8" s="2"/>
      <c r="R8" s="8">
        <f>AVERAGE(C8:Q8)</f>
        <v>5.7066527272727268E-3</v>
      </c>
      <c r="S8" s="9">
        <f>R8/SUM(R8,R24,R40,R56)</f>
        <v>0.16492231467422649</v>
      </c>
      <c r="T8" s="12">
        <f xml:space="preserve"> (Tabelle1!R8 - 'Verbesserte Tastrate'!R8) /Tabelle1!R8</f>
        <v>0.79829071528780593</v>
      </c>
    </row>
    <row r="9" spans="1:20" ht="15" customHeight="1" x14ac:dyDescent="0.25">
      <c r="A9" s="25"/>
      <c r="B9" s="30" t="s">
        <v>12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 customHeight="1" x14ac:dyDescent="0.25">
      <c r="A10" s="25"/>
      <c r="B10" s="6" t="s">
        <v>7</v>
      </c>
      <c r="C10" s="2">
        <v>0.3679</v>
      </c>
      <c r="D10" s="3">
        <v>0.46034999999999998</v>
      </c>
      <c r="E10" s="2">
        <v>0.56018000000000001</v>
      </c>
      <c r="F10" s="2">
        <v>0.51995999999999998</v>
      </c>
      <c r="G10" s="2">
        <v>0.45495999999999998</v>
      </c>
      <c r="H10" s="2">
        <v>0.30969999999999998</v>
      </c>
      <c r="I10" s="2">
        <v>0.21909999999999999</v>
      </c>
      <c r="J10" s="2">
        <v>0.21351999999999999</v>
      </c>
      <c r="K10" s="2">
        <v>0.21934000000000001</v>
      </c>
      <c r="L10" s="2">
        <v>0.2777</v>
      </c>
      <c r="M10" s="2">
        <v>0.59831000000000001</v>
      </c>
      <c r="N10" s="2"/>
      <c r="O10" s="2"/>
      <c r="P10" s="2"/>
      <c r="Q10" s="2"/>
      <c r="R10" s="8">
        <f>AVERAGE(C10:Q10)</f>
        <v>0.38191090909090908</v>
      </c>
      <c r="S10" s="9">
        <f>R10/SUM(R10,R26,R42,R58)</f>
        <v>0.2028014563402066</v>
      </c>
      <c r="T10" s="12">
        <f xml:space="preserve"> (Tabelle1!R10 - 'Verbesserte Tastrate'!R10) /Tabelle1!R10</f>
        <v>-5.2122517468506421E-2</v>
      </c>
    </row>
    <row r="11" spans="1:20" ht="15" customHeight="1" x14ac:dyDescent="0.25">
      <c r="A11" s="25"/>
      <c r="B11" s="7" t="s">
        <v>8</v>
      </c>
      <c r="C11" s="2">
        <v>0.71221999999999996</v>
      </c>
      <c r="D11" s="3">
        <v>0.92747999999999997</v>
      </c>
      <c r="E11" s="2">
        <v>0.93916999999999995</v>
      </c>
      <c r="F11" s="2">
        <v>0.93466000000000005</v>
      </c>
      <c r="G11" s="2">
        <v>0.93376000000000003</v>
      </c>
      <c r="H11" s="2">
        <v>0.95662999999999998</v>
      </c>
      <c r="I11" s="2">
        <v>0.37429000000000001</v>
      </c>
      <c r="J11" s="2">
        <v>0.38007000000000002</v>
      </c>
      <c r="K11" s="2">
        <v>0.40303</v>
      </c>
      <c r="L11" s="2">
        <v>0.90991</v>
      </c>
      <c r="M11" s="2">
        <v>0.94657000000000002</v>
      </c>
      <c r="N11" s="2"/>
      <c r="O11" s="2"/>
      <c r="P11" s="2"/>
      <c r="Q11" s="2"/>
      <c r="R11" s="8">
        <f>AVERAGE(C11:Q11)</f>
        <v>0.76525363636363641</v>
      </c>
      <c r="S11" s="9">
        <f>R11/SUM(R11,R27,R43,R59)</f>
        <v>0.22603263887471714</v>
      </c>
      <c r="T11" s="12">
        <f xml:space="preserve"> (Tabelle1!R11 - 'Verbesserte Tastrate'!R11) /Tabelle1!R11</f>
        <v>-0.10014036353371078</v>
      </c>
    </row>
    <row r="12" spans="1:20" ht="15" customHeight="1" x14ac:dyDescent="0.25">
      <c r="A12" s="25"/>
      <c r="B12" s="7" t="s">
        <v>9</v>
      </c>
      <c r="C12" s="2">
        <v>5.0100000000000003E-4</v>
      </c>
      <c r="D12" s="2">
        <v>4.0470000000000002E-3</v>
      </c>
      <c r="E12" s="2">
        <v>4.3938000000000001E-4</v>
      </c>
      <c r="F12" s="2">
        <v>2.3829999999999999E-4</v>
      </c>
      <c r="G12" s="2">
        <v>2.0842E-3</v>
      </c>
      <c r="H12" s="2">
        <v>1.2975E-2</v>
      </c>
      <c r="I12" s="2">
        <v>1.6923000000000001E-2</v>
      </c>
      <c r="J12" s="2">
        <v>3.5928000000000002E-3</v>
      </c>
      <c r="K12" s="2">
        <v>3.0926E-3</v>
      </c>
      <c r="L12" s="2">
        <v>1.133E-2</v>
      </c>
      <c r="M12" s="2">
        <v>7.5499E-3</v>
      </c>
      <c r="N12" s="2"/>
      <c r="O12" s="2"/>
      <c r="P12" s="2"/>
      <c r="Q12" s="2"/>
      <c r="R12" s="8">
        <f>AVERAGE(C12:Q12)</f>
        <v>5.7066527272727268E-3</v>
      </c>
      <c r="S12" s="9">
        <f>R12/SUM(R12,R28,R44,R60)</f>
        <v>0.16492231467422649</v>
      </c>
      <c r="T12" s="12">
        <f xml:space="preserve"> (Tabelle1!R12 - 'Verbesserte Tastrate'!R12) /Tabelle1!R12</f>
        <v>0.68648883787993886</v>
      </c>
    </row>
    <row r="13" spans="1:20" ht="15" customHeight="1" x14ac:dyDescent="0.25">
      <c r="A13" s="25"/>
      <c r="B13" s="30" t="s">
        <v>10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5" customHeight="1" x14ac:dyDescent="0.25">
      <c r="A14" s="25"/>
      <c r="B14" s="6" t="s">
        <v>7</v>
      </c>
      <c r="C14" s="2">
        <v>0.30009000000000002</v>
      </c>
      <c r="D14" s="3">
        <v>0.34991</v>
      </c>
      <c r="E14" s="2">
        <v>0.41076000000000001</v>
      </c>
      <c r="F14" s="2">
        <v>0.38503999999999999</v>
      </c>
      <c r="G14" s="2">
        <v>0.40450999999999998</v>
      </c>
      <c r="H14" s="2">
        <v>0.32206000000000001</v>
      </c>
      <c r="I14" s="2">
        <v>0.22717999999999999</v>
      </c>
      <c r="J14" s="2">
        <v>0.22731999999999999</v>
      </c>
      <c r="K14" s="2">
        <v>0.22741</v>
      </c>
      <c r="L14" s="2">
        <v>0.25900000000000001</v>
      </c>
      <c r="M14" s="2">
        <v>0.41331000000000001</v>
      </c>
      <c r="N14" s="2"/>
      <c r="O14" s="2"/>
      <c r="P14" s="2"/>
      <c r="Q14" s="2"/>
      <c r="R14" s="8">
        <f>AVERAGE(C14:Q14)</f>
        <v>0.32059909090909094</v>
      </c>
      <c r="S14" s="9">
        <f>R14/SUM(R14,R30,R46,R62)</f>
        <v>0.20682118930321014</v>
      </c>
      <c r="T14" s="12">
        <f xml:space="preserve"> (Tabelle1!R14 - 'Verbesserte Tastrate'!R14) /Tabelle1!R14</f>
        <v>0.55578858267865305</v>
      </c>
    </row>
    <row r="15" spans="1:20" ht="15" customHeight="1" x14ac:dyDescent="0.25">
      <c r="A15" s="25"/>
      <c r="B15" s="7" t="s">
        <v>8</v>
      </c>
      <c r="C15" s="2">
        <v>4.5980999999999996</v>
      </c>
      <c r="D15" s="3">
        <v>0.99851999999999996</v>
      </c>
      <c r="E15" s="2">
        <v>0.99621999999999999</v>
      </c>
      <c r="F15" s="2">
        <v>0.99495</v>
      </c>
      <c r="G15" s="2">
        <v>0.99346999999999996</v>
      </c>
      <c r="H15" s="2">
        <v>0.99256</v>
      </c>
      <c r="I15" s="2">
        <v>0.68730999999999998</v>
      </c>
      <c r="J15" s="2">
        <v>0.68706999999999996</v>
      </c>
      <c r="K15" s="2">
        <v>0.68674000000000002</v>
      </c>
      <c r="L15" s="2">
        <v>0.99138999999999999</v>
      </c>
      <c r="M15" s="2">
        <v>0.99131999999999998</v>
      </c>
      <c r="N15" s="2"/>
      <c r="O15" s="2"/>
      <c r="P15" s="2"/>
      <c r="Q15" s="2"/>
      <c r="R15" s="8">
        <f>AVERAGE(C15:Q15)</f>
        <v>1.2379681818181818</v>
      </c>
      <c r="S15" s="9">
        <f>R15/SUM(R15,R31,R47,R63)</f>
        <v>0.25767383686166467</v>
      </c>
      <c r="T15" s="12">
        <f xml:space="preserve"> (Tabelle1!R15 - 'Verbesserte Tastrate'!R15) /Tabelle1!R15</f>
        <v>0.28586374529988934</v>
      </c>
    </row>
    <row r="16" spans="1:20" ht="15" customHeight="1" x14ac:dyDescent="0.25">
      <c r="A16" s="25"/>
      <c r="B16" s="7" t="s">
        <v>9</v>
      </c>
      <c r="C16" s="2">
        <v>1.9931000000000001E-2</v>
      </c>
      <c r="D16" s="2">
        <v>2.9701000000000002E-2</v>
      </c>
      <c r="E16" s="2">
        <v>3.0224000000000001E-2</v>
      </c>
      <c r="F16" s="2">
        <v>2.9703E-2</v>
      </c>
      <c r="G16" s="2">
        <v>0.12762000000000001</v>
      </c>
      <c r="H16" s="2">
        <v>7.8527E-2</v>
      </c>
      <c r="I16" s="2">
        <v>7.8745999999999997E-2</v>
      </c>
      <c r="J16" s="2">
        <v>7.9062999999999994E-2</v>
      </c>
      <c r="K16" s="2">
        <v>7.9160999999999995E-2</v>
      </c>
      <c r="L16" s="2">
        <v>7.9306000000000001E-2</v>
      </c>
      <c r="M16" s="2">
        <v>0.13023000000000001</v>
      </c>
      <c r="N16" s="2"/>
      <c r="O16" s="2"/>
      <c r="P16" s="2"/>
      <c r="Q16" s="2"/>
      <c r="R16" s="8">
        <f>AVERAGE(C16:Q16)</f>
        <v>6.9292000000000006E-2</v>
      </c>
      <c r="S16" s="9">
        <f>R16/SUM(R16,R32,R48,R64)</f>
        <v>0.16904273462571442</v>
      </c>
      <c r="T16" s="12">
        <f xml:space="preserve"> (Tabelle1!R16 - 'Verbesserte Tastrate'!R16) /Tabelle1!R16</f>
        <v>0.62506793138742944</v>
      </c>
    </row>
    <row r="17" spans="1:20" ht="15" customHeight="1" x14ac:dyDescent="0.25">
      <c r="A17" s="25"/>
      <c r="B17" s="20" t="s">
        <v>11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4">
        <v>3863.2669999999998</v>
      </c>
      <c r="T17" s="13"/>
    </row>
    <row r="18" spans="1:20" ht="15" customHeight="1" x14ac:dyDescent="0.25">
      <c r="A18" s="27"/>
      <c r="B18" s="28" t="s">
        <v>13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0">
        <f>1 - AVERAGE(S6,S7,S8,S10:S12,S14:S16)</f>
        <v>0.79766112500186637</v>
      </c>
      <c r="T18" s="34">
        <f xml:space="preserve"> AVERAGE(T6,T7,T8,T10:T12,T14:T16)</f>
        <v>0.29411354103659249</v>
      </c>
    </row>
    <row r="19" spans="1:20" ht="1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 t="s">
        <v>3</v>
      </c>
      <c r="S19" s="4" t="s">
        <v>4</v>
      </c>
      <c r="T19" s="32"/>
    </row>
    <row r="20" spans="1:20" ht="15" customHeight="1" x14ac:dyDescent="0.25">
      <c r="A20" s="16"/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/>
      <c r="S20" s="4" t="s">
        <v>5</v>
      </c>
      <c r="T20" s="32"/>
    </row>
    <row r="21" spans="1:20" ht="15" customHeight="1" x14ac:dyDescent="0.25">
      <c r="A21" s="25">
        <v>1</v>
      </c>
      <c r="B21" s="30" t="s">
        <v>16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 customHeight="1" x14ac:dyDescent="0.25">
      <c r="A22" s="25"/>
      <c r="B22" s="6" t="s">
        <v>7</v>
      </c>
      <c r="C22" s="2">
        <v>0.27937000000000001</v>
      </c>
      <c r="D22" s="3">
        <v>0.14685999999999999</v>
      </c>
      <c r="E22" s="2">
        <v>0.15959000000000001</v>
      </c>
      <c r="F22" s="2">
        <v>0.54808999999999997</v>
      </c>
      <c r="G22" s="2">
        <v>0.72150000000000003</v>
      </c>
      <c r="H22" s="2">
        <v>0.71691000000000005</v>
      </c>
      <c r="I22" s="2">
        <v>0.71775999999999995</v>
      </c>
      <c r="J22" s="2">
        <v>0.72080999999999995</v>
      </c>
      <c r="K22" s="2">
        <v>0.71560999999999997</v>
      </c>
      <c r="L22" s="2">
        <v>0.71372000000000002</v>
      </c>
      <c r="M22" s="2">
        <v>0.71631</v>
      </c>
      <c r="N22" s="2"/>
      <c r="O22" s="2"/>
      <c r="P22" s="2"/>
      <c r="Q22" s="2"/>
      <c r="R22" s="8">
        <f t="shared" ref="R22:R24" si="0">AVERAGE(C22:Q22)</f>
        <v>0.55968454545454549</v>
      </c>
      <c r="S22" s="9">
        <f>R22/SUM(R22,R38,R54,R70,R6)</f>
        <v>0.29719924924548013</v>
      </c>
      <c r="T22" s="12">
        <f xml:space="preserve"> (Tabelle1!R22 - 'Verbesserte Tastrate'!R22) /Tabelle1!R22</f>
        <v>0.17084552738223344</v>
      </c>
    </row>
    <row r="23" spans="1:20" ht="15" customHeight="1" x14ac:dyDescent="0.25">
      <c r="A23" s="25"/>
      <c r="B23" s="7" t="s">
        <v>8</v>
      </c>
      <c r="C23" s="2">
        <v>0.63812000000000002</v>
      </c>
      <c r="D23" s="3">
        <v>0.24323</v>
      </c>
      <c r="E23" s="2">
        <v>0.52449999999999997</v>
      </c>
      <c r="F23" s="2">
        <v>1.0876999999999999</v>
      </c>
      <c r="G23" s="2">
        <v>1.1119000000000001</v>
      </c>
      <c r="H23" s="2">
        <v>1.0963000000000001</v>
      </c>
      <c r="I23" s="2">
        <v>1.0952999999999999</v>
      </c>
      <c r="J23" s="2">
        <v>1.1125</v>
      </c>
      <c r="K23" s="2">
        <v>1.099</v>
      </c>
      <c r="L23" s="2">
        <v>1.0986</v>
      </c>
      <c r="M23" s="2">
        <v>1.0958000000000001</v>
      </c>
      <c r="N23" s="2"/>
      <c r="O23" s="2"/>
      <c r="P23" s="2"/>
      <c r="Q23" s="2"/>
      <c r="R23" s="8">
        <f t="shared" si="0"/>
        <v>0.92754090909090903</v>
      </c>
      <c r="S23" s="9">
        <f>R23/SUM(R23,R39,R55,R71,R7)</f>
        <v>0.27396736112528286</v>
      </c>
      <c r="T23" s="12">
        <f xml:space="preserve"> (Tabelle1!R23 - 'Verbesserte Tastrate'!R23) /Tabelle1!R23</f>
        <v>0.20555715609402864</v>
      </c>
    </row>
    <row r="24" spans="1:20" ht="15" customHeight="1" x14ac:dyDescent="0.25">
      <c r="A24" s="25"/>
      <c r="B24" s="7" t="s">
        <v>9</v>
      </c>
      <c r="C24" s="2">
        <v>1.2608000000000001E-4</v>
      </c>
      <c r="D24" s="2">
        <v>1.2829E-3</v>
      </c>
      <c r="E24" s="2">
        <v>1.0792E-2</v>
      </c>
      <c r="F24" s="2">
        <v>2.3647E-3</v>
      </c>
      <c r="G24" s="2">
        <v>1.7229999999999999E-2</v>
      </c>
      <c r="H24" s="2">
        <v>1.0703000000000001E-2</v>
      </c>
      <c r="I24" s="2">
        <v>1.5831000000000001E-2</v>
      </c>
      <c r="J24" s="2">
        <v>2.4587000000000001E-2</v>
      </c>
      <c r="K24" s="2">
        <v>5.6645000000000003E-3</v>
      </c>
      <c r="L24" s="2">
        <v>1.6740999999999999E-2</v>
      </c>
      <c r="M24" s="2">
        <v>2.2216E-2</v>
      </c>
      <c r="N24" s="2"/>
      <c r="O24" s="2"/>
      <c r="P24" s="2"/>
      <c r="Q24" s="2"/>
      <c r="R24" s="8">
        <f t="shared" si="0"/>
        <v>1.159438E-2</v>
      </c>
      <c r="S24" s="9">
        <f>R24/SUM(R24,R40,R56,R72,R8)</f>
        <v>0.33507768532577353</v>
      </c>
      <c r="T24" s="12">
        <f xml:space="preserve"> (Tabelle1!R24 - 'Verbesserte Tastrate'!R24) /Tabelle1!R24</f>
        <v>0.19580610112797456</v>
      </c>
    </row>
    <row r="25" spans="1:20" ht="15" customHeight="1" x14ac:dyDescent="0.25">
      <c r="A25" s="25"/>
      <c r="B25" s="30" t="s">
        <v>12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5" customHeight="1" x14ac:dyDescent="0.25">
      <c r="A26" s="25"/>
      <c r="B26" s="6" t="s">
        <v>7</v>
      </c>
      <c r="C26" s="2">
        <v>0.27936</v>
      </c>
      <c r="D26" s="3">
        <v>0.14685999999999999</v>
      </c>
      <c r="E26" s="2">
        <v>0.15959000000000001</v>
      </c>
      <c r="F26" s="2">
        <v>0.54808999999999997</v>
      </c>
      <c r="G26" s="2">
        <v>0.72148999999999996</v>
      </c>
      <c r="H26" s="2">
        <v>0.71689999999999998</v>
      </c>
      <c r="I26" s="2">
        <v>0.71775</v>
      </c>
      <c r="J26" s="2">
        <v>0.7208</v>
      </c>
      <c r="K26" s="2">
        <v>0.71560000000000001</v>
      </c>
      <c r="L26" s="2">
        <v>0.71370999999999996</v>
      </c>
      <c r="M26" s="2">
        <v>0.71630000000000005</v>
      </c>
      <c r="N26" s="2"/>
      <c r="O26" s="2"/>
      <c r="P26" s="2"/>
      <c r="Q26" s="2"/>
      <c r="R26" s="8">
        <f t="shared" ref="R26:R28" si="1">AVERAGE(C26:Q26)</f>
        <v>0.55967727272727275</v>
      </c>
      <c r="S26" s="9">
        <f>R26/SUM(R26,R42,R58,R74,R10)</f>
        <v>0.29719854365979331</v>
      </c>
      <c r="T26" s="12">
        <f xml:space="preserve"> (Tabelle1!R26 - 'Verbesserte Tastrate'!R26) /Tabelle1!R26</f>
        <v>0.17081274883227271</v>
      </c>
    </row>
    <row r="27" spans="1:20" ht="15" customHeight="1" x14ac:dyDescent="0.25">
      <c r="A27" s="25"/>
      <c r="B27" s="7" t="s">
        <v>8</v>
      </c>
      <c r="C27" s="2">
        <v>0.63812000000000002</v>
      </c>
      <c r="D27" s="3">
        <v>0.24323</v>
      </c>
      <c r="E27" s="2">
        <v>0.52449999999999997</v>
      </c>
      <c r="F27" s="2">
        <v>1.0876999999999999</v>
      </c>
      <c r="G27" s="2">
        <v>1.1119000000000001</v>
      </c>
      <c r="H27" s="2">
        <v>1.0963000000000001</v>
      </c>
      <c r="I27" s="2">
        <v>1.0952999999999999</v>
      </c>
      <c r="J27" s="2">
        <v>1.1125</v>
      </c>
      <c r="K27" s="2">
        <v>1.099</v>
      </c>
      <c r="L27" s="2">
        <v>1.0986</v>
      </c>
      <c r="M27" s="2">
        <v>1.0958000000000001</v>
      </c>
      <c r="N27" s="2"/>
      <c r="O27" s="2"/>
      <c r="P27" s="2"/>
      <c r="Q27" s="2"/>
      <c r="R27" s="8">
        <f t="shared" si="1"/>
        <v>0.92754090909090903</v>
      </c>
      <c r="S27" s="9">
        <f>R27/SUM(R27,R43,R59,R75,R11)</f>
        <v>0.27396736112528286</v>
      </c>
      <c r="T27" s="12">
        <f xml:space="preserve"> (Tabelle1!R27 - 'Verbesserte Tastrate'!R27) /Tabelle1!R27</f>
        <v>0.20555715609402864</v>
      </c>
    </row>
    <row r="28" spans="1:20" ht="15" customHeight="1" x14ac:dyDescent="0.25">
      <c r="A28" s="25"/>
      <c r="B28" s="7" t="s">
        <v>9</v>
      </c>
      <c r="C28" s="2">
        <v>1.2608000000000001E-4</v>
      </c>
      <c r="D28" s="2">
        <v>1.2829E-3</v>
      </c>
      <c r="E28" s="2">
        <v>1.0792E-2</v>
      </c>
      <c r="F28" s="2">
        <v>2.3647E-3</v>
      </c>
      <c r="G28" s="2">
        <v>1.7229999999999999E-2</v>
      </c>
      <c r="H28" s="2">
        <v>1.0703000000000001E-2</v>
      </c>
      <c r="I28" s="2">
        <v>1.5831000000000001E-2</v>
      </c>
      <c r="J28" s="2">
        <v>2.4587000000000001E-2</v>
      </c>
      <c r="K28" s="2">
        <v>5.6645000000000003E-3</v>
      </c>
      <c r="L28" s="2">
        <v>1.6740999999999999E-2</v>
      </c>
      <c r="M28" s="2">
        <v>2.2216E-2</v>
      </c>
      <c r="N28" s="2"/>
      <c r="O28" s="2"/>
      <c r="P28" s="2"/>
      <c r="Q28" s="2"/>
      <c r="R28" s="8">
        <f t="shared" si="1"/>
        <v>1.159438E-2</v>
      </c>
      <c r="S28" s="9">
        <f>R28/SUM(R28,R44,R60,R76,R12)</f>
        <v>0.33507768532577353</v>
      </c>
      <c r="T28" s="12">
        <f xml:space="preserve"> (Tabelle1!R28 - 'Verbesserte Tastrate'!R28) /Tabelle1!R28</f>
        <v>0.19580610112797456</v>
      </c>
    </row>
    <row r="29" spans="1:20" ht="15" customHeight="1" x14ac:dyDescent="0.25">
      <c r="A29" s="25"/>
      <c r="B29" s="30" t="s">
        <v>10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customHeight="1" x14ac:dyDescent="0.25">
      <c r="A30" s="25"/>
      <c r="B30" s="6" t="s">
        <v>7</v>
      </c>
      <c r="C30" s="2">
        <v>0.29672999999999999</v>
      </c>
      <c r="D30" s="3">
        <v>8.3431000000000005E-2</v>
      </c>
      <c r="E30" s="2">
        <v>9.7707000000000002E-2</v>
      </c>
      <c r="F30" s="2">
        <v>0.44496999999999998</v>
      </c>
      <c r="G30" s="2">
        <v>0.58179000000000003</v>
      </c>
      <c r="H30" s="2">
        <v>0.58194999999999997</v>
      </c>
      <c r="I30" s="2">
        <v>0.58223000000000003</v>
      </c>
      <c r="J30" s="2">
        <v>0.58243</v>
      </c>
      <c r="K30" s="2">
        <v>0.58255000000000001</v>
      </c>
      <c r="L30" s="2">
        <v>0.58265999999999996</v>
      </c>
      <c r="M30" s="2">
        <v>0.58265999999999996</v>
      </c>
      <c r="N30" s="2"/>
      <c r="O30" s="2"/>
      <c r="P30" s="2"/>
      <c r="Q30" s="2"/>
      <c r="R30" s="8">
        <f t="shared" ref="R30:R32" si="2">AVERAGE(C30:Q30)</f>
        <v>0.45446436363636361</v>
      </c>
      <c r="S30" s="9">
        <f>R30/SUM(R30,R46,R62,R78,R14)</f>
        <v>0.29317881069678986</v>
      </c>
      <c r="T30" s="12">
        <f xml:space="preserve"> (Tabelle1!R30 - 'Verbesserte Tastrate'!R30) /Tabelle1!R30</f>
        <v>-0.35115409148404791</v>
      </c>
    </row>
    <row r="31" spans="1:20" ht="15" customHeight="1" x14ac:dyDescent="0.25">
      <c r="A31" s="25"/>
      <c r="B31" s="7" t="s">
        <v>8</v>
      </c>
      <c r="C31" s="2">
        <v>4.5536000000000003</v>
      </c>
      <c r="D31" s="3">
        <v>0.1643</v>
      </c>
      <c r="E31" s="2">
        <v>0.78734999999999999</v>
      </c>
      <c r="F31" s="2">
        <v>0.91193000000000002</v>
      </c>
      <c r="G31" s="2">
        <v>0.91203999999999996</v>
      </c>
      <c r="H31" s="2">
        <v>0.91227999999999998</v>
      </c>
      <c r="I31" s="2">
        <v>0.91276000000000002</v>
      </c>
      <c r="J31" s="2">
        <v>0.91293999999999997</v>
      </c>
      <c r="K31" s="2">
        <v>0.91295999999999999</v>
      </c>
      <c r="L31" s="2">
        <v>0.91318999999999995</v>
      </c>
      <c r="M31" s="2">
        <v>0.91320000000000001</v>
      </c>
      <c r="N31" s="2"/>
      <c r="O31" s="2"/>
      <c r="P31" s="2"/>
      <c r="Q31" s="2"/>
      <c r="R31" s="8">
        <f t="shared" si="2"/>
        <v>1.1642318181818183</v>
      </c>
      <c r="S31" s="9">
        <f>R31/SUM(R31,R47,R63,R79,R15)</f>
        <v>0.24232616313833533</v>
      </c>
      <c r="T31" s="12">
        <f xml:space="preserve"> (Tabelle1!R31 - 'Verbesserte Tastrate'!R31) /Tabelle1!R31</f>
        <v>0.16332439811400007</v>
      </c>
    </row>
    <row r="32" spans="1:20" ht="15" customHeight="1" x14ac:dyDescent="0.25">
      <c r="A32" s="25"/>
      <c r="B32" s="7" t="s">
        <v>9</v>
      </c>
      <c r="C32" s="2">
        <v>1.7186E-2</v>
      </c>
      <c r="D32" s="2">
        <v>2.0324999999999999E-2</v>
      </c>
      <c r="E32" s="2">
        <v>1.8249999999999999E-2</v>
      </c>
      <c r="F32" s="2">
        <v>1.8182E-2</v>
      </c>
      <c r="G32" s="2">
        <v>0.20147000000000001</v>
      </c>
      <c r="H32" s="2">
        <v>0.20152</v>
      </c>
      <c r="I32" s="2">
        <v>0.20216999999999999</v>
      </c>
      <c r="J32" s="2">
        <v>0.20288999999999999</v>
      </c>
      <c r="K32" s="2">
        <v>0.20327999999999999</v>
      </c>
      <c r="L32" s="2">
        <v>0.20338000000000001</v>
      </c>
      <c r="M32" s="2">
        <v>0.20363000000000001</v>
      </c>
      <c r="N32" s="2"/>
      <c r="O32" s="2"/>
      <c r="P32" s="2"/>
      <c r="Q32" s="2"/>
      <c r="R32" s="8">
        <f t="shared" si="2"/>
        <v>0.1356620909090909</v>
      </c>
      <c r="S32" s="9">
        <f>R32/SUM(R32,R48,R64,R80,R16)</f>
        <v>0.33095726537428555</v>
      </c>
      <c r="T32" s="12">
        <f xml:space="preserve"> (Tabelle1!R32 - 'Verbesserte Tastrate'!R32) /Tabelle1!R32</f>
        <v>-3.1980608187029209</v>
      </c>
    </row>
    <row r="33" spans="1:20" ht="15" customHeight="1" x14ac:dyDescent="0.25">
      <c r="A33" s="25"/>
      <c r="B33" s="19" t="s">
        <v>11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1">
        <v>12644.615</v>
      </c>
      <c r="T33" s="13"/>
    </row>
    <row r="34" spans="1:20" ht="15" customHeight="1" thickBot="1" x14ac:dyDescent="0.3">
      <c r="A34" s="26"/>
      <c r="B34" s="21" t="s">
        <v>13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0">
        <f>1 - AVERAGE(S22,S23,S24,S26:S28,S30:S32)</f>
        <v>0.70233887499813363</v>
      </c>
      <c r="T34" s="34">
        <f xml:space="preserve"> AVERAGE(T22,T23,T24,T26:T28,T30:T32)</f>
        <v>-0.24905619126827291</v>
      </c>
    </row>
    <row r="35" spans="1:20" ht="1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 t="s">
        <v>3</v>
      </c>
      <c r="S35" s="4" t="s">
        <v>4</v>
      </c>
      <c r="T35" s="32"/>
    </row>
    <row r="36" spans="1:20" ht="15" customHeight="1" x14ac:dyDescent="0.25">
      <c r="A36" s="16"/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6"/>
      <c r="S36" s="4" t="s">
        <v>5</v>
      </c>
      <c r="T36" s="32"/>
    </row>
    <row r="37" spans="1:20" ht="15" customHeight="1" x14ac:dyDescent="0.25">
      <c r="A37" s="25">
        <v>2</v>
      </c>
      <c r="B37" s="30" t="s">
        <v>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" customHeight="1" x14ac:dyDescent="0.25">
      <c r="A38" s="25"/>
      <c r="B38" s="6" t="s">
        <v>7</v>
      </c>
      <c r="C38" s="2">
        <v>0.27937000000000001</v>
      </c>
      <c r="D38" s="3">
        <v>0.14685999999999999</v>
      </c>
      <c r="E38" s="2">
        <v>0.15959000000000001</v>
      </c>
      <c r="F38" s="2">
        <v>0.54808999999999997</v>
      </c>
      <c r="G38" s="2">
        <v>0.72150000000000003</v>
      </c>
      <c r="H38" s="2">
        <v>0.71691000000000005</v>
      </c>
      <c r="I38" s="2">
        <v>0.71775999999999995</v>
      </c>
      <c r="J38" s="2">
        <v>0.72080999999999995</v>
      </c>
      <c r="K38" s="2">
        <v>0.71560999999999997</v>
      </c>
      <c r="L38" s="2">
        <v>0.71372000000000002</v>
      </c>
      <c r="M38" s="2">
        <v>0.71631</v>
      </c>
      <c r="N38" s="2"/>
      <c r="O38" s="2"/>
      <c r="P38" s="2"/>
      <c r="Q38" s="2"/>
      <c r="R38" s="8">
        <f t="shared" ref="R38:R40" si="3">AVERAGE(C38:Q38)</f>
        <v>0.55968454545454549</v>
      </c>
      <c r="S38" s="9">
        <f>R38/SUM(R38,R54,R70,R86,R22,R6)</f>
        <v>0.29719924924548013</v>
      </c>
      <c r="T38" s="12">
        <f xml:space="preserve"> (Tabelle1!R38 - 'Verbesserte Tastrate'!R38) /Tabelle1!R38</f>
        <v>0.17084552738223344</v>
      </c>
    </row>
    <row r="39" spans="1:20" ht="15" customHeight="1" x14ac:dyDescent="0.25">
      <c r="A39" s="25"/>
      <c r="B39" s="7" t="s">
        <v>8</v>
      </c>
      <c r="C39" s="2">
        <v>0.63812000000000002</v>
      </c>
      <c r="D39" s="3">
        <v>0.24323</v>
      </c>
      <c r="E39" s="2">
        <v>0.52449999999999997</v>
      </c>
      <c r="F39" s="2">
        <v>1.0876999999999999</v>
      </c>
      <c r="G39" s="2">
        <v>1.1119000000000001</v>
      </c>
      <c r="H39" s="2">
        <v>1.0963000000000001</v>
      </c>
      <c r="I39" s="2">
        <v>1.0952999999999999</v>
      </c>
      <c r="J39" s="2">
        <v>1.1125</v>
      </c>
      <c r="K39" s="2">
        <v>1.099</v>
      </c>
      <c r="L39" s="2">
        <v>1.0986</v>
      </c>
      <c r="M39" s="2">
        <v>1.0958000000000001</v>
      </c>
      <c r="N39" s="2"/>
      <c r="O39" s="2"/>
      <c r="P39" s="2"/>
      <c r="Q39" s="2"/>
      <c r="R39" s="8">
        <f t="shared" si="3"/>
        <v>0.92754090909090903</v>
      </c>
      <c r="S39" s="9">
        <f>R39/SUM(R39,R55,R71,R87,R23,R7)</f>
        <v>0.27396736112528286</v>
      </c>
      <c r="T39" s="12">
        <f xml:space="preserve"> (Tabelle1!R39 - 'Verbesserte Tastrate'!R39) /Tabelle1!R39</f>
        <v>0.20555715609402864</v>
      </c>
    </row>
    <row r="40" spans="1:20" ht="15" customHeight="1" x14ac:dyDescent="0.25">
      <c r="A40" s="25"/>
      <c r="B40" s="7" t="s">
        <v>9</v>
      </c>
      <c r="C40" s="2">
        <v>1.2608000000000001E-4</v>
      </c>
      <c r="D40" s="2">
        <v>1.2829E-3</v>
      </c>
      <c r="E40" s="2">
        <v>1.0792E-2</v>
      </c>
      <c r="F40" s="2">
        <v>2.3647E-3</v>
      </c>
      <c r="G40" s="2">
        <v>1.7229999999999999E-2</v>
      </c>
      <c r="H40" s="2">
        <v>1.0703000000000001E-2</v>
      </c>
      <c r="I40" s="2">
        <v>1.5831000000000001E-2</v>
      </c>
      <c r="J40" s="2">
        <v>2.4587000000000001E-2</v>
      </c>
      <c r="K40" s="2">
        <v>5.6645000000000003E-3</v>
      </c>
      <c r="L40" s="2">
        <v>1.6740999999999999E-2</v>
      </c>
      <c r="M40" s="2">
        <v>2.2216E-2</v>
      </c>
      <c r="N40" s="2"/>
      <c r="O40" s="2"/>
      <c r="P40" s="2"/>
      <c r="Q40" s="2"/>
      <c r="R40" s="8">
        <f t="shared" si="3"/>
        <v>1.159438E-2</v>
      </c>
      <c r="S40" s="9">
        <f>R40/SUM(R40,R56,R72,R88,R24,R8)</f>
        <v>0.33507768532577353</v>
      </c>
      <c r="T40" s="12">
        <f xml:space="preserve"> (Tabelle1!R40 - 'Verbesserte Tastrate'!R40) /Tabelle1!R40</f>
        <v>0.19580610112797456</v>
      </c>
    </row>
    <row r="41" spans="1:20" ht="15" customHeight="1" x14ac:dyDescent="0.25">
      <c r="A41" s="25"/>
      <c r="B41" s="30" t="s">
        <v>12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" customHeight="1" x14ac:dyDescent="0.25">
      <c r="A42" s="25"/>
      <c r="B42" s="6" t="s">
        <v>7</v>
      </c>
      <c r="C42" s="2">
        <v>0.27936</v>
      </c>
      <c r="D42" s="3">
        <v>0.14685999999999999</v>
      </c>
      <c r="E42" s="2">
        <v>0.15959000000000001</v>
      </c>
      <c r="F42" s="2">
        <v>0.54808999999999997</v>
      </c>
      <c r="G42" s="2">
        <v>0.72148999999999996</v>
      </c>
      <c r="H42" s="2">
        <v>0.71689999999999998</v>
      </c>
      <c r="I42" s="2">
        <v>0.71775</v>
      </c>
      <c r="J42" s="2">
        <v>0.7208</v>
      </c>
      <c r="K42" s="2">
        <v>0.71560000000000001</v>
      </c>
      <c r="L42" s="2">
        <v>0.71370999999999996</v>
      </c>
      <c r="M42" s="2">
        <v>0.71630000000000005</v>
      </c>
      <c r="N42" s="2"/>
      <c r="O42" s="2"/>
      <c r="P42" s="2"/>
      <c r="Q42" s="2"/>
      <c r="R42" s="8">
        <f t="shared" ref="R42:R44" si="4">AVERAGE(C42:Q42)</f>
        <v>0.55967727272727275</v>
      </c>
      <c r="S42" s="9">
        <f>R42/SUM(R42,R58,R74,R90,R26,R10)</f>
        <v>0.29719854365979331</v>
      </c>
      <c r="T42" s="12">
        <f xml:space="preserve"> (Tabelle1!R42 - 'Verbesserte Tastrate'!R42) /Tabelle1!R42</f>
        <v>0.17081274883227271</v>
      </c>
    </row>
    <row r="43" spans="1:20" ht="15" customHeight="1" x14ac:dyDescent="0.25">
      <c r="A43" s="25"/>
      <c r="B43" s="7" t="s">
        <v>8</v>
      </c>
      <c r="C43" s="2">
        <v>0.63812000000000002</v>
      </c>
      <c r="D43" s="3">
        <v>0.24323</v>
      </c>
      <c r="E43" s="2">
        <v>0.52449999999999997</v>
      </c>
      <c r="F43" s="2">
        <v>1.0876999999999999</v>
      </c>
      <c r="G43" s="2">
        <v>1.1119000000000001</v>
      </c>
      <c r="H43" s="2">
        <v>1.0963000000000001</v>
      </c>
      <c r="I43" s="2">
        <v>1.0952999999999999</v>
      </c>
      <c r="J43" s="2">
        <v>1.1125</v>
      </c>
      <c r="K43" s="2">
        <v>1.099</v>
      </c>
      <c r="L43" s="2">
        <v>1.0986</v>
      </c>
      <c r="M43" s="2">
        <v>1.0958000000000001</v>
      </c>
      <c r="N43" s="2"/>
      <c r="O43" s="2"/>
      <c r="P43" s="2"/>
      <c r="Q43" s="2"/>
      <c r="R43" s="8">
        <f t="shared" si="4"/>
        <v>0.92754090909090903</v>
      </c>
      <c r="S43" s="9">
        <f>R43/SUM(R43,R59,R75,R91,R27,R11)</f>
        <v>0.27396736112528286</v>
      </c>
      <c r="T43" s="12">
        <f xml:space="preserve"> (Tabelle1!R43 - 'Verbesserte Tastrate'!R43) /Tabelle1!R43</f>
        <v>0.20555715609402864</v>
      </c>
    </row>
    <row r="44" spans="1:20" ht="15" customHeight="1" x14ac:dyDescent="0.25">
      <c r="A44" s="25"/>
      <c r="B44" s="7" t="s">
        <v>9</v>
      </c>
      <c r="C44" s="2">
        <v>1.2608000000000001E-4</v>
      </c>
      <c r="D44" s="2">
        <v>1.2829E-3</v>
      </c>
      <c r="E44" s="2">
        <v>1.0792E-2</v>
      </c>
      <c r="F44" s="2">
        <v>2.3647E-3</v>
      </c>
      <c r="G44" s="2">
        <v>1.7229999999999999E-2</v>
      </c>
      <c r="H44" s="2">
        <v>1.0703000000000001E-2</v>
      </c>
      <c r="I44" s="2">
        <v>1.5831000000000001E-2</v>
      </c>
      <c r="J44" s="2">
        <v>2.4587000000000001E-2</v>
      </c>
      <c r="K44" s="2">
        <v>5.6645000000000003E-3</v>
      </c>
      <c r="L44" s="2">
        <v>1.6740999999999999E-2</v>
      </c>
      <c r="M44" s="2">
        <v>2.2216E-2</v>
      </c>
      <c r="N44" s="2"/>
      <c r="O44" s="2"/>
      <c r="P44" s="2"/>
      <c r="Q44" s="2"/>
      <c r="R44" s="8">
        <f t="shared" si="4"/>
        <v>1.159438E-2</v>
      </c>
      <c r="S44" s="9">
        <f>R44/SUM(R44,R60,R76,R92,R28,R12)</f>
        <v>0.33507768532577353</v>
      </c>
      <c r="T44" s="12">
        <f xml:space="preserve"> (Tabelle1!R44 - 'Verbesserte Tastrate'!R44) /Tabelle1!R44</f>
        <v>0.19580610112797456</v>
      </c>
    </row>
    <row r="45" spans="1:20" ht="15" customHeight="1" x14ac:dyDescent="0.25">
      <c r="A45" s="25"/>
      <c r="B45" s="30" t="s">
        <v>10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" customHeight="1" x14ac:dyDescent="0.25">
      <c r="A46" s="25"/>
      <c r="B46" s="6" t="s">
        <v>7</v>
      </c>
      <c r="C46" s="2">
        <v>0.29672999999999999</v>
      </c>
      <c r="D46" s="3">
        <v>8.3431000000000005E-2</v>
      </c>
      <c r="E46" s="2">
        <v>9.7707000000000002E-2</v>
      </c>
      <c r="F46" s="2">
        <v>0.44496999999999998</v>
      </c>
      <c r="G46" s="2">
        <v>0.58179000000000003</v>
      </c>
      <c r="H46" s="2">
        <v>0.58194999999999997</v>
      </c>
      <c r="I46" s="2">
        <v>0.58223000000000003</v>
      </c>
      <c r="J46" s="2">
        <v>0.58243</v>
      </c>
      <c r="K46" s="2">
        <v>0.58255000000000001</v>
      </c>
      <c r="L46" s="2">
        <v>0.58265999999999996</v>
      </c>
      <c r="M46" s="2">
        <v>0.58265999999999996</v>
      </c>
      <c r="N46" s="2"/>
      <c r="O46" s="2"/>
      <c r="P46" s="2"/>
      <c r="Q46" s="2"/>
      <c r="R46" s="8">
        <f t="shared" ref="R46:R48" si="5">AVERAGE(C46:Q46)</f>
        <v>0.45446436363636361</v>
      </c>
      <c r="S46" s="9">
        <f>R46/SUM(R46,R62,R78,R94,R30,R14)</f>
        <v>0.29317881069678986</v>
      </c>
      <c r="T46" s="12">
        <f xml:space="preserve"> (Tabelle1!R46 - 'Verbesserte Tastrate'!R46) /Tabelle1!R46</f>
        <v>-0.35115409148404791</v>
      </c>
    </row>
    <row r="47" spans="1:20" ht="15" customHeight="1" x14ac:dyDescent="0.25">
      <c r="A47" s="25"/>
      <c r="B47" s="7" t="s">
        <v>8</v>
      </c>
      <c r="C47" s="2">
        <v>4.5536000000000003</v>
      </c>
      <c r="D47" s="3">
        <v>0.1643</v>
      </c>
      <c r="E47" s="2">
        <v>0.78734999999999999</v>
      </c>
      <c r="F47" s="2">
        <v>0.91193000000000002</v>
      </c>
      <c r="G47" s="2">
        <v>0.91203999999999996</v>
      </c>
      <c r="H47" s="2">
        <v>0.91227999999999998</v>
      </c>
      <c r="I47" s="2">
        <v>0.91276000000000002</v>
      </c>
      <c r="J47" s="2">
        <v>0.91293999999999997</v>
      </c>
      <c r="K47" s="2">
        <v>0.91295999999999999</v>
      </c>
      <c r="L47" s="2">
        <v>0.91318999999999995</v>
      </c>
      <c r="M47" s="2">
        <v>0.91320000000000001</v>
      </c>
      <c r="N47" s="2"/>
      <c r="O47" s="2"/>
      <c r="P47" s="2"/>
      <c r="Q47" s="2"/>
      <c r="R47" s="8">
        <f t="shared" si="5"/>
        <v>1.1642318181818183</v>
      </c>
      <c r="S47" s="9">
        <f>R47/SUM(R47,R63,R79,R95,R31,R15)</f>
        <v>0.24232616313833533</v>
      </c>
      <c r="T47" s="12">
        <f xml:space="preserve"> (Tabelle1!R47 - 'Verbesserte Tastrate'!R47) /Tabelle1!R47</f>
        <v>0.16332439811400007</v>
      </c>
    </row>
    <row r="48" spans="1:20" ht="15" customHeight="1" x14ac:dyDescent="0.25">
      <c r="A48" s="25"/>
      <c r="B48" s="7" t="s">
        <v>9</v>
      </c>
      <c r="C48" s="2">
        <v>1.7186E-2</v>
      </c>
      <c r="D48" s="2">
        <v>2.0324999999999999E-2</v>
      </c>
      <c r="E48" s="2">
        <v>1.8249999999999999E-2</v>
      </c>
      <c r="F48" s="2">
        <v>1.8182E-2</v>
      </c>
      <c r="G48" s="2">
        <v>0.20147000000000001</v>
      </c>
      <c r="H48" s="2">
        <v>0.20152</v>
      </c>
      <c r="I48" s="2">
        <v>0.20216999999999999</v>
      </c>
      <c r="J48" s="2">
        <v>0.20288999999999999</v>
      </c>
      <c r="K48" s="2">
        <v>0.20327999999999999</v>
      </c>
      <c r="L48" s="2">
        <v>0.20338000000000001</v>
      </c>
      <c r="M48" s="2">
        <v>0.20363000000000001</v>
      </c>
      <c r="N48" s="2"/>
      <c r="O48" s="2"/>
      <c r="P48" s="2"/>
      <c r="Q48" s="2"/>
      <c r="R48" s="8">
        <f t="shared" si="5"/>
        <v>0.1356620909090909</v>
      </c>
      <c r="S48" s="9">
        <f>R48/SUM(R48,R64,R80,R96,R32,R16)</f>
        <v>0.3309572653742856</v>
      </c>
      <c r="T48" s="12">
        <f xml:space="preserve"> (Tabelle1!R48 - 'Verbesserte Tastrate'!R48) /Tabelle1!R48</f>
        <v>-3.1980608187029209</v>
      </c>
    </row>
    <row r="49" spans="1:20" ht="15" customHeight="1" x14ac:dyDescent="0.25">
      <c r="A49" s="25"/>
      <c r="B49" s="19" t="s">
        <v>11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1">
        <v>12611.532999999999</v>
      </c>
      <c r="T49" s="13"/>
    </row>
    <row r="50" spans="1:20" ht="15" customHeight="1" thickBot="1" x14ac:dyDescent="0.3">
      <c r="A50" s="26"/>
      <c r="B50" s="21" t="s">
        <v>13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0">
        <f>1 - AVERAGE(S38,S39,S40,S42:S44,S46:S48)</f>
        <v>0.70233887499813363</v>
      </c>
      <c r="T50" s="34">
        <f xml:space="preserve"> AVERAGE(T38,T39,T40,T42:T44,T46:T48)</f>
        <v>-0.24905619126827291</v>
      </c>
    </row>
    <row r="51" spans="1:20" ht="1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 t="s">
        <v>3</v>
      </c>
      <c r="S51" s="4" t="s">
        <v>4</v>
      </c>
      <c r="T51" s="32"/>
    </row>
    <row r="52" spans="1:20" ht="15" customHeight="1" x14ac:dyDescent="0.25">
      <c r="A52" s="16"/>
      <c r="B52" s="1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16"/>
      <c r="S52" s="4" t="s">
        <v>5</v>
      </c>
      <c r="T52" s="32"/>
    </row>
    <row r="53" spans="1:20" ht="15" customHeight="1" x14ac:dyDescent="0.25">
      <c r="A53" s="25">
        <v>3</v>
      </c>
      <c r="B53" s="30" t="s">
        <v>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5" customHeight="1" x14ac:dyDescent="0.25">
      <c r="A54" s="25"/>
      <c r="B54" s="6" t="s">
        <v>7</v>
      </c>
      <c r="C54" s="2">
        <v>0.3679</v>
      </c>
      <c r="D54" s="3">
        <v>0.46034999999999998</v>
      </c>
      <c r="E54" s="2">
        <v>0.56018000000000001</v>
      </c>
      <c r="F54" s="2">
        <v>0.51995999999999998</v>
      </c>
      <c r="G54" s="2">
        <v>0.45496999999999999</v>
      </c>
      <c r="H54" s="2">
        <v>0.30970999999999999</v>
      </c>
      <c r="I54" s="2">
        <v>0.21911</v>
      </c>
      <c r="J54" s="2">
        <v>0.21351999999999999</v>
      </c>
      <c r="K54" s="2">
        <v>0.21934000000000001</v>
      </c>
      <c r="L54" s="2">
        <v>0.2777</v>
      </c>
      <c r="M54" s="2">
        <v>0.59831000000000001</v>
      </c>
      <c r="N54" s="2"/>
      <c r="O54" s="2"/>
      <c r="P54" s="2"/>
      <c r="Q54" s="2"/>
      <c r="R54" s="8">
        <f t="shared" ref="R54:R56" si="6">AVERAGE(C54:Q54)</f>
        <v>0.38191363636363634</v>
      </c>
      <c r="S54" s="9">
        <f>R54/SUM(R54,R70,R86,R102,R38,R22,R6)</f>
        <v>0.20280075075451987</v>
      </c>
      <c r="T54" s="12">
        <f xml:space="preserve"> (Tabelle1!R54 - 'Verbesserte Tastrate'!R54) /Tabelle1!R54</f>
        <v>0.17367555595768705</v>
      </c>
    </row>
    <row r="55" spans="1:20" ht="15" customHeight="1" x14ac:dyDescent="0.25">
      <c r="A55" s="25"/>
      <c r="B55" s="7" t="s">
        <v>8</v>
      </c>
      <c r="C55" s="2">
        <v>0.71221999999999996</v>
      </c>
      <c r="D55" s="3">
        <v>0.92747999999999997</v>
      </c>
      <c r="E55" s="2">
        <v>0.93916999999999995</v>
      </c>
      <c r="F55" s="2">
        <v>0.93466000000000005</v>
      </c>
      <c r="G55" s="2">
        <v>0.93376000000000003</v>
      </c>
      <c r="H55" s="2">
        <v>0.95662999999999998</v>
      </c>
      <c r="I55" s="2">
        <v>0.37429000000000001</v>
      </c>
      <c r="J55" s="2">
        <v>0.38007000000000002</v>
      </c>
      <c r="K55" s="2">
        <v>0.40303</v>
      </c>
      <c r="L55" s="2">
        <v>0.90991</v>
      </c>
      <c r="M55" s="2">
        <v>0.94657000000000002</v>
      </c>
      <c r="N55" s="2"/>
      <c r="O55" s="2"/>
      <c r="P55" s="2"/>
      <c r="Q55" s="2"/>
      <c r="R55" s="8">
        <f t="shared" si="6"/>
        <v>0.76525363636363641</v>
      </c>
      <c r="S55" s="9">
        <f>R55/SUM(R55,R71,R87,R103,R39,R23,R7)</f>
        <v>0.22603263887471714</v>
      </c>
      <c r="T55" s="12">
        <f xml:space="preserve"> (Tabelle1!R55 - 'Verbesserte Tastrate'!R55) /Tabelle1!R55</f>
        <v>4.0210023430952771E-2</v>
      </c>
    </row>
    <row r="56" spans="1:20" ht="15" customHeight="1" x14ac:dyDescent="0.25">
      <c r="A56" s="25"/>
      <c r="B56" s="7" t="s">
        <v>9</v>
      </c>
      <c r="C56" s="2">
        <v>5.0100000000000003E-4</v>
      </c>
      <c r="D56" s="2">
        <v>4.0470000000000002E-3</v>
      </c>
      <c r="E56" s="2">
        <v>4.3938000000000001E-4</v>
      </c>
      <c r="F56" s="2">
        <v>2.3829999999999999E-4</v>
      </c>
      <c r="G56" s="2">
        <v>2.0842E-3</v>
      </c>
      <c r="H56" s="2">
        <v>1.2975E-2</v>
      </c>
      <c r="I56" s="2">
        <v>1.6923000000000001E-2</v>
      </c>
      <c r="J56" s="2">
        <v>3.5928000000000002E-3</v>
      </c>
      <c r="K56" s="2">
        <v>3.0926E-3</v>
      </c>
      <c r="L56" s="2">
        <v>1.133E-2</v>
      </c>
      <c r="M56" s="2">
        <v>7.5499E-3</v>
      </c>
      <c r="N56" s="2"/>
      <c r="O56" s="2"/>
      <c r="P56" s="2"/>
      <c r="Q56" s="2"/>
      <c r="R56" s="8">
        <f t="shared" si="6"/>
        <v>5.7066527272727268E-3</v>
      </c>
      <c r="S56" s="9">
        <f>R56/SUM(R56,R72,R88,R104,R40,R24,R8)</f>
        <v>0.16492231467422649</v>
      </c>
      <c r="T56" s="12">
        <f xml:space="preserve"> (Tabelle1!R56 - 'Verbesserte Tastrate'!R56) /Tabelle1!R56</f>
        <v>0.63633908350389146</v>
      </c>
    </row>
    <row r="57" spans="1:20" ht="15" customHeight="1" x14ac:dyDescent="0.25">
      <c r="A57" s="25"/>
      <c r="B57" s="30" t="s">
        <v>12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5" customHeight="1" x14ac:dyDescent="0.25">
      <c r="A58" s="25"/>
      <c r="B58" s="6" t="s">
        <v>7</v>
      </c>
      <c r="C58" s="2">
        <v>0.3679</v>
      </c>
      <c r="D58" s="3">
        <v>0.46034999999999998</v>
      </c>
      <c r="E58" s="2">
        <v>0.56018000000000001</v>
      </c>
      <c r="F58" s="2">
        <v>0.51995999999999998</v>
      </c>
      <c r="G58" s="2">
        <v>0.45495999999999998</v>
      </c>
      <c r="H58" s="2">
        <v>0.30969999999999998</v>
      </c>
      <c r="I58" s="2">
        <v>0.21909999999999999</v>
      </c>
      <c r="J58" s="2">
        <v>0.21351999999999999</v>
      </c>
      <c r="K58" s="2">
        <v>0.21934000000000001</v>
      </c>
      <c r="L58" s="2">
        <v>0.2777</v>
      </c>
      <c r="M58" s="2">
        <v>0.59831000000000001</v>
      </c>
      <c r="N58" s="2"/>
      <c r="O58" s="2"/>
      <c r="P58" s="2"/>
      <c r="Q58" s="2"/>
      <c r="R58" s="8">
        <f t="shared" ref="R58:R60" si="7">AVERAGE(C58:Q58)</f>
        <v>0.38191090909090908</v>
      </c>
      <c r="S58" s="9">
        <f>R58/SUM(R58,R74,R90,R106,R42,R26,R10)</f>
        <v>0.2028014563402066</v>
      </c>
      <c r="T58" s="12">
        <f xml:space="preserve"> (Tabelle1!R58 - 'Verbesserte Tastrate'!R58) /Tabelle1!R58</f>
        <v>0.17364569809984665</v>
      </c>
    </row>
    <row r="59" spans="1:20" ht="15" customHeight="1" x14ac:dyDescent="0.25">
      <c r="A59" s="25"/>
      <c r="B59" s="7" t="s">
        <v>8</v>
      </c>
      <c r="C59" s="2">
        <v>0.71221999999999996</v>
      </c>
      <c r="D59" s="3">
        <v>0.92747999999999997</v>
      </c>
      <c r="E59" s="2">
        <v>0.93916999999999995</v>
      </c>
      <c r="F59" s="2">
        <v>0.93466000000000005</v>
      </c>
      <c r="G59" s="2">
        <v>0.93376000000000003</v>
      </c>
      <c r="H59" s="2">
        <v>0.95662999999999998</v>
      </c>
      <c r="I59" s="2">
        <v>0.37429000000000001</v>
      </c>
      <c r="J59" s="2">
        <v>0.38007000000000002</v>
      </c>
      <c r="K59" s="2">
        <v>0.40303</v>
      </c>
      <c r="L59" s="2">
        <v>0.90991</v>
      </c>
      <c r="M59" s="2">
        <v>0.94657000000000002</v>
      </c>
      <c r="N59" s="2"/>
      <c r="O59" s="2"/>
      <c r="P59" s="2"/>
      <c r="Q59" s="2"/>
      <c r="R59" s="8">
        <f t="shared" si="7"/>
        <v>0.76525363636363641</v>
      </c>
      <c r="S59" s="9">
        <f>R59/SUM(R59,R75,R91,R107,R43,R27,R11)</f>
        <v>0.22603263887471714</v>
      </c>
      <c r="T59" s="12">
        <f xml:space="preserve"> (Tabelle1!R59 - 'Verbesserte Tastrate'!R59) /Tabelle1!R59</f>
        <v>4.0210023430952771E-2</v>
      </c>
    </row>
    <row r="60" spans="1:20" ht="15" customHeight="1" x14ac:dyDescent="0.25">
      <c r="A60" s="25"/>
      <c r="B60" s="7" t="s">
        <v>9</v>
      </c>
      <c r="C60" s="2">
        <v>5.0100000000000003E-4</v>
      </c>
      <c r="D60" s="2">
        <v>4.0470000000000002E-3</v>
      </c>
      <c r="E60" s="2">
        <v>4.3938000000000001E-4</v>
      </c>
      <c r="F60" s="2">
        <v>2.3829999999999999E-4</v>
      </c>
      <c r="G60" s="2">
        <v>2.0842E-3</v>
      </c>
      <c r="H60" s="2">
        <v>1.2975E-2</v>
      </c>
      <c r="I60" s="2">
        <v>1.6923000000000001E-2</v>
      </c>
      <c r="J60" s="2">
        <v>3.5928000000000002E-3</v>
      </c>
      <c r="K60" s="2">
        <v>3.0926E-3</v>
      </c>
      <c r="L60" s="2">
        <v>1.133E-2</v>
      </c>
      <c r="M60" s="2">
        <v>7.5499E-3</v>
      </c>
      <c r="N60" s="2"/>
      <c r="O60" s="2"/>
      <c r="P60" s="2"/>
      <c r="Q60" s="2"/>
      <c r="R60" s="8">
        <f t="shared" si="7"/>
        <v>5.7066527272727268E-3</v>
      </c>
      <c r="S60" s="9">
        <f>R60/SUM(R60,R76,R92,R108,R44,R28,R12)</f>
        <v>0.16492231467422649</v>
      </c>
      <c r="T60" s="12">
        <f xml:space="preserve"> (Tabelle1!R60 - 'Verbesserte Tastrate'!R60) /Tabelle1!R60</f>
        <v>0.63633908350389146</v>
      </c>
    </row>
    <row r="61" spans="1:20" ht="15" customHeight="1" x14ac:dyDescent="0.25">
      <c r="A61" s="25"/>
      <c r="B61" s="30" t="s">
        <v>10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5" customHeight="1" x14ac:dyDescent="0.25">
      <c r="A62" s="25"/>
      <c r="B62" s="6" t="s">
        <v>7</v>
      </c>
      <c r="C62" s="2">
        <v>0.30009000000000002</v>
      </c>
      <c r="D62" s="3">
        <v>0.34991</v>
      </c>
      <c r="E62" s="2">
        <v>0.41076000000000001</v>
      </c>
      <c r="F62" s="2">
        <v>0.38503999999999999</v>
      </c>
      <c r="G62" s="2">
        <v>0.40450999999999998</v>
      </c>
      <c r="H62" s="2">
        <v>0.32206000000000001</v>
      </c>
      <c r="I62" s="2">
        <v>0.22717999999999999</v>
      </c>
      <c r="J62" s="2">
        <v>0.22731999999999999</v>
      </c>
      <c r="K62" s="2">
        <v>0.22741</v>
      </c>
      <c r="L62" s="2">
        <v>0.25900000000000001</v>
      </c>
      <c r="M62" s="2">
        <v>0.41331000000000001</v>
      </c>
      <c r="N62" s="2"/>
      <c r="O62" s="2"/>
      <c r="P62" s="2"/>
      <c r="Q62" s="2"/>
      <c r="R62" s="8">
        <f t="shared" ref="R62:R63" si="8">AVERAGE(C62:Q62)</f>
        <v>0.32059909090909094</v>
      </c>
      <c r="S62" s="9">
        <f>R62/SUM(R62,R78,R94,R110,R46,R30,R14)</f>
        <v>0.20682118930321014</v>
      </c>
      <c r="T62" s="12">
        <f xml:space="preserve"> (Tabelle1!R62 - 'Verbesserte Tastrate'!R62) /Tabelle1!R62</f>
        <v>0.35635479614315496</v>
      </c>
    </row>
    <row r="63" spans="1:20" ht="15" customHeight="1" x14ac:dyDescent="0.25">
      <c r="A63" s="25"/>
      <c r="B63" s="7" t="s">
        <v>8</v>
      </c>
      <c r="C63" s="2">
        <v>4.5980999999999996</v>
      </c>
      <c r="D63" s="3">
        <v>0.99851999999999996</v>
      </c>
      <c r="E63" s="2">
        <v>0.99621999999999999</v>
      </c>
      <c r="F63" s="2">
        <v>0.99495</v>
      </c>
      <c r="G63" s="2">
        <v>0.99346999999999996</v>
      </c>
      <c r="H63" s="2">
        <v>0.99256</v>
      </c>
      <c r="I63" s="2">
        <v>0.68730999999999998</v>
      </c>
      <c r="J63" s="2">
        <v>0.68706999999999996</v>
      </c>
      <c r="K63" s="2">
        <v>0.68674000000000002</v>
      </c>
      <c r="L63" s="2">
        <v>0.99138999999999999</v>
      </c>
      <c r="M63" s="2">
        <v>0.99131999999999998</v>
      </c>
      <c r="N63" s="2"/>
      <c r="O63" s="2"/>
      <c r="P63" s="2"/>
      <c r="Q63" s="2"/>
      <c r="R63" s="8">
        <f t="shared" si="8"/>
        <v>1.2379681818181818</v>
      </c>
      <c r="S63" s="9">
        <f>R63/SUM(R63,R79,R95,R111,R47,R31,R15)</f>
        <v>0.25767383686166467</v>
      </c>
      <c r="T63" s="12">
        <f xml:space="preserve"> (Tabelle1!R63 - 'Verbesserte Tastrate'!R63) /Tabelle1!R63</f>
        <v>0.16100876225588345</v>
      </c>
    </row>
    <row r="64" spans="1:20" ht="15" customHeight="1" x14ac:dyDescent="0.25">
      <c r="A64" s="25"/>
      <c r="B64" s="7" t="s">
        <v>9</v>
      </c>
      <c r="C64" s="2">
        <v>1.9931000000000001E-2</v>
      </c>
      <c r="D64" s="2">
        <v>2.9701000000000002E-2</v>
      </c>
      <c r="E64" s="2">
        <v>3.0224000000000001E-2</v>
      </c>
      <c r="F64" s="2">
        <v>2.9703E-2</v>
      </c>
      <c r="G64" s="2">
        <v>0.12762000000000001</v>
      </c>
      <c r="H64" s="2">
        <v>7.8527E-2</v>
      </c>
      <c r="I64" s="2">
        <v>7.8745999999999997E-2</v>
      </c>
      <c r="J64" s="2">
        <v>7.9062999999999994E-2</v>
      </c>
      <c r="K64" s="2">
        <v>7.9160999999999995E-2</v>
      </c>
      <c r="L64" s="2">
        <v>7.9306000000000001E-2</v>
      </c>
      <c r="M64" s="2">
        <v>0.13023000000000001</v>
      </c>
      <c r="N64" s="2"/>
      <c r="O64" s="2"/>
      <c r="P64" s="2"/>
      <c r="Q64" s="2"/>
      <c r="R64" s="8">
        <f>AVERAGE(C64:Q64)</f>
        <v>6.9292000000000006E-2</v>
      </c>
      <c r="S64" s="9">
        <f>R64/SUM(R64,R80,R96,R112,R48,R32,R16)</f>
        <v>0.16904273462571442</v>
      </c>
      <c r="T64" s="12">
        <f xml:space="preserve"> (Tabelle1!R64 - 'Verbesserte Tastrate'!R64) /Tabelle1!R64</f>
        <v>8.0956431726640007E-2</v>
      </c>
    </row>
    <row r="65" spans="1:20" ht="15" customHeight="1" x14ac:dyDescent="0.25">
      <c r="A65" s="25"/>
      <c r="B65" s="19" t="s">
        <v>11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4">
        <v>1256.7349999999999</v>
      </c>
      <c r="T65" s="13"/>
    </row>
    <row r="66" spans="1:20" ht="15" customHeight="1" thickBot="1" x14ac:dyDescent="0.3">
      <c r="A66" s="26"/>
      <c r="B66" s="21" t="s">
        <v>13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0">
        <f>1 - AVERAGE(S54,S55,S56,S58:S60,S62:S64)</f>
        <v>0.79766112500186637</v>
      </c>
      <c r="T66" s="34">
        <f xml:space="preserve"> AVERAGE(T54,T55,T56,T58:T60,T62:T64)</f>
        <v>0.25541549533921115</v>
      </c>
    </row>
  </sheetData>
  <mergeCells count="45">
    <mergeCell ref="T51:T52"/>
    <mergeCell ref="A53:A66"/>
    <mergeCell ref="B53:T53"/>
    <mergeCell ref="B57:T57"/>
    <mergeCell ref="B61:T61"/>
    <mergeCell ref="B65:R65"/>
    <mergeCell ref="B66:R66"/>
    <mergeCell ref="A51:A52"/>
    <mergeCell ref="B51:B52"/>
    <mergeCell ref="C51:Q51"/>
    <mergeCell ref="R51:R52"/>
    <mergeCell ref="A37:A50"/>
    <mergeCell ref="B37:T37"/>
    <mergeCell ref="B41:T41"/>
    <mergeCell ref="B45:T45"/>
    <mergeCell ref="B49:R49"/>
    <mergeCell ref="B50:R50"/>
    <mergeCell ref="T35:T36"/>
    <mergeCell ref="A19:A20"/>
    <mergeCell ref="B19:B20"/>
    <mergeCell ref="C19:Q19"/>
    <mergeCell ref="R19:R20"/>
    <mergeCell ref="T19:T20"/>
    <mergeCell ref="A21:A34"/>
    <mergeCell ref="B21:T21"/>
    <mergeCell ref="B25:T25"/>
    <mergeCell ref="B29:T29"/>
    <mergeCell ref="B33:R33"/>
    <mergeCell ref="B34:R34"/>
    <mergeCell ref="A35:A36"/>
    <mergeCell ref="B35:B36"/>
    <mergeCell ref="C35:Q35"/>
    <mergeCell ref="R35:R36"/>
    <mergeCell ref="A5:A18"/>
    <mergeCell ref="B5:T5"/>
    <mergeCell ref="B9:T9"/>
    <mergeCell ref="B13:T13"/>
    <mergeCell ref="B17:R17"/>
    <mergeCell ref="B18:R18"/>
    <mergeCell ref="A1:S2"/>
    <mergeCell ref="T1:T4"/>
    <mergeCell ref="A3:A4"/>
    <mergeCell ref="B3:B4"/>
    <mergeCell ref="C3:Q3"/>
    <mergeCell ref="R3:R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Verbesserte Frot</vt:lpstr>
      <vt:lpstr>Verbesserte Tastrate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D.</dc:creator>
  <cp:lastModifiedBy>Benjamin D.</cp:lastModifiedBy>
  <dcterms:created xsi:type="dcterms:W3CDTF">2023-07-07T18:06:01Z</dcterms:created>
  <dcterms:modified xsi:type="dcterms:W3CDTF">2023-07-25T12:35:31Z</dcterms:modified>
</cp:coreProperties>
</file>